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2\Обмен для отделов\Отдел экономики и финансов\Дунаева Е. А\Муниципальные программы\Реализация МП за 2021год\"/>
    </mc:Choice>
  </mc:AlternateContent>
  <bookViews>
    <workbookView xWindow="0" yWindow="0" windowWidth="21570" windowHeight="8160" activeTab="2"/>
  </bookViews>
  <sheets>
    <sheet name="за 2021" sheetId="1" r:id="rId1"/>
    <sheet name="Реализация ФСГС (отдельно)" sheetId="2" r:id="rId2"/>
    <sheet name="Лист3" sheetId="3" r:id="rId3"/>
  </sheets>
  <definedNames>
    <definedName name="_xlnm.Print_Titles" localSheetId="0">'за 2021'!$5:$7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3" l="1"/>
  <c r="F9" i="3"/>
  <c r="G9" i="3"/>
  <c r="G8" i="3" s="1"/>
  <c r="H9" i="3"/>
  <c r="I9" i="3"/>
  <c r="I8" i="3" s="1"/>
  <c r="J9" i="3"/>
  <c r="K9" i="3"/>
  <c r="K8" i="3" s="1"/>
  <c r="L9" i="3"/>
  <c r="N9" i="3"/>
  <c r="N8" i="3" s="1"/>
  <c r="C10" i="3"/>
  <c r="O10" i="3" s="1"/>
  <c r="D10" i="3"/>
  <c r="C12" i="3"/>
  <c r="O12" i="3" s="1"/>
  <c r="D12" i="3"/>
  <c r="C14" i="3"/>
  <c r="O14" i="3" s="1"/>
  <c r="D14" i="3"/>
  <c r="E16" i="3"/>
  <c r="F16" i="3"/>
  <c r="G16" i="3"/>
  <c r="C17" i="3"/>
  <c r="D17" i="3"/>
  <c r="C18" i="3"/>
  <c r="D18" i="3"/>
  <c r="R11" i="3"/>
  <c r="R8" i="3" s="1"/>
  <c r="R13" i="3"/>
  <c r="R19" i="3"/>
  <c r="R16" i="3"/>
  <c r="N16" i="3"/>
  <c r="M16" i="3"/>
  <c r="L16" i="3"/>
  <c r="K16" i="3"/>
  <c r="J16" i="3"/>
  <c r="I16" i="3"/>
  <c r="H16" i="3"/>
  <c r="R15" i="3"/>
  <c r="C9" i="3" l="1"/>
  <c r="E8" i="3"/>
  <c r="C8" i="3" s="1"/>
  <c r="D16" i="3"/>
  <c r="R9" i="3"/>
  <c r="L8" i="3"/>
  <c r="J8" i="3"/>
  <c r="H8" i="3"/>
  <c r="F8" i="3"/>
  <c r="D8" i="3"/>
  <c r="O8" i="3" s="1"/>
  <c r="D9" i="3"/>
  <c r="C16" i="3"/>
  <c r="R51" i="1"/>
  <c r="C60" i="1"/>
  <c r="D60" i="1"/>
  <c r="O9" i="3" l="1"/>
  <c r="R28" i="1"/>
  <c r="K64" i="1" l="1"/>
  <c r="K52" i="1"/>
  <c r="K47" i="1"/>
  <c r="D48" i="1" l="1"/>
  <c r="R11" i="2" l="1"/>
  <c r="R8" i="2" s="1"/>
  <c r="R10" i="2"/>
  <c r="R9" i="2"/>
  <c r="C9" i="2"/>
  <c r="O9" i="2" s="1"/>
  <c r="N8" i="2"/>
  <c r="M8" i="2"/>
  <c r="L8" i="2"/>
  <c r="K8" i="2"/>
  <c r="J8" i="2"/>
  <c r="I8" i="2"/>
  <c r="H8" i="2"/>
  <c r="G8" i="2"/>
  <c r="F8" i="2"/>
  <c r="E8" i="2"/>
  <c r="C8" i="2"/>
  <c r="D8" i="2" l="1"/>
  <c r="O8" i="2" s="1"/>
  <c r="R48" i="1"/>
  <c r="L9" i="1" l="1"/>
  <c r="K9" i="1"/>
  <c r="L52" i="1" l="1"/>
  <c r="R37" i="1" l="1"/>
  <c r="R25" i="1"/>
  <c r="R21" i="1"/>
  <c r="C57" i="1" l="1"/>
  <c r="R18" i="1"/>
  <c r="C20" i="1" l="1"/>
  <c r="D32" i="1"/>
  <c r="C10" i="1"/>
  <c r="L47" i="1"/>
  <c r="H47" i="1"/>
  <c r="G47" i="1"/>
  <c r="F47" i="1"/>
  <c r="D65" i="1" l="1"/>
  <c r="C65" i="1"/>
  <c r="D68" i="1"/>
  <c r="C68" i="1"/>
  <c r="O68" i="1" l="1"/>
  <c r="O65" i="1"/>
  <c r="C48" i="1"/>
  <c r="E47" i="1"/>
  <c r="I47" i="1"/>
  <c r="J47" i="1"/>
  <c r="D47" i="1" s="1"/>
  <c r="M47" i="1"/>
  <c r="N47" i="1"/>
  <c r="C47" i="1" l="1"/>
  <c r="O48" i="1"/>
  <c r="R69" i="1" l="1"/>
  <c r="R67" i="1" s="1"/>
  <c r="R66" i="1"/>
  <c r="R64" i="1" s="1"/>
  <c r="R63" i="1" s="1"/>
  <c r="E52" i="1"/>
  <c r="F52" i="1"/>
  <c r="G52" i="1"/>
  <c r="H52" i="1"/>
  <c r="I52" i="1"/>
  <c r="J52" i="1"/>
  <c r="N52" i="1"/>
  <c r="E59" i="1"/>
  <c r="F59" i="1"/>
  <c r="G59" i="1"/>
  <c r="H59" i="1"/>
  <c r="I59" i="1"/>
  <c r="J59" i="1"/>
  <c r="L59" i="1"/>
  <c r="L51" i="1" s="1"/>
  <c r="M59" i="1"/>
  <c r="N59" i="1"/>
  <c r="K59" i="1"/>
  <c r="K51" i="1" s="1"/>
  <c r="N67" i="1"/>
  <c r="M67" i="1"/>
  <c r="L67" i="1"/>
  <c r="L63" i="1" s="1"/>
  <c r="K67" i="1"/>
  <c r="K63" i="1" s="1"/>
  <c r="J67" i="1"/>
  <c r="I67" i="1"/>
  <c r="H67" i="1"/>
  <c r="G67" i="1"/>
  <c r="F67" i="1"/>
  <c r="E67" i="1"/>
  <c r="E64" i="1"/>
  <c r="F64" i="1"/>
  <c r="G64" i="1"/>
  <c r="H64" i="1"/>
  <c r="I64" i="1"/>
  <c r="J64" i="1"/>
  <c r="M64" i="1"/>
  <c r="N64" i="1"/>
  <c r="C52" i="1" l="1"/>
  <c r="D52" i="1"/>
  <c r="H51" i="1"/>
  <c r="N63" i="1"/>
  <c r="I51" i="1"/>
  <c r="E51" i="1"/>
  <c r="N51" i="1"/>
  <c r="J51" i="1"/>
  <c r="F51" i="1"/>
  <c r="G51" i="1"/>
  <c r="D67" i="1"/>
  <c r="J63" i="1"/>
  <c r="F63" i="1"/>
  <c r="G63" i="1"/>
  <c r="C67" i="1"/>
  <c r="M63" i="1"/>
  <c r="H63" i="1"/>
  <c r="I63" i="1"/>
  <c r="C64" i="1"/>
  <c r="D64" i="1"/>
  <c r="E63" i="1"/>
  <c r="D51" i="1" l="1"/>
  <c r="O67" i="1"/>
  <c r="D63" i="1"/>
  <c r="O64" i="1"/>
  <c r="C63" i="1"/>
  <c r="O63" i="1" l="1"/>
  <c r="R19" i="1" l="1"/>
  <c r="R27" i="1" l="1"/>
  <c r="R26" i="1"/>
  <c r="D9" i="1" l="1"/>
  <c r="C9" i="1"/>
  <c r="R50" i="1"/>
  <c r="R49" i="1"/>
  <c r="R47" i="1" l="1"/>
  <c r="R62" i="1"/>
  <c r="R59" i="1" s="1"/>
  <c r="D61" i="1"/>
  <c r="C61" i="1"/>
  <c r="D59" i="1"/>
  <c r="C59" i="1"/>
  <c r="R58" i="1"/>
  <c r="D57" i="1"/>
  <c r="R56" i="1"/>
  <c r="D55" i="1"/>
  <c r="C55" i="1"/>
  <c r="R54" i="1"/>
  <c r="D53" i="1"/>
  <c r="C53" i="1"/>
  <c r="R46" i="1"/>
  <c r="D45" i="1"/>
  <c r="C45" i="1"/>
  <c r="R44" i="1"/>
  <c r="D43" i="1"/>
  <c r="C43" i="1"/>
  <c r="R42" i="1"/>
  <c r="R41" i="1"/>
  <c r="D40" i="1"/>
  <c r="C40" i="1"/>
  <c r="R39" i="1"/>
  <c r="D38" i="1"/>
  <c r="C38" i="1"/>
  <c r="R36" i="1"/>
  <c r="D35" i="1"/>
  <c r="C35" i="1"/>
  <c r="R34" i="1"/>
  <c r="R33" i="1"/>
  <c r="C32" i="1"/>
  <c r="R31" i="1"/>
  <c r="R30" i="1"/>
  <c r="D29" i="1"/>
  <c r="C29" i="1"/>
  <c r="R24" i="1"/>
  <c r="R23" i="1"/>
  <c r="R22" i="1"/>
  <c r="D20" i="1"/>
  <c r="D17" i="1"/>
  <c r="C17" i="1"/>
  <c r="R16" i="1"/>
  <c r="R15" i="1"/>
  <c r="R14" i="1"/>
  <c r="R13" i="1"/>
  <c r="R12" i="1"/>
  <c r="R11" i="1"/>
  <c r="D10" i="1"/>
  <c r="R52" i="1" l="1"/>
  <c r="R9" i="1"/>
  <c r="O61" i="1"/>
  <c r="O17" i="1"/>
  <c r="O38" i="1"/>
  <c r="O55" i="1"/>
  <c r="O45" i="1"/>
  <c r="O29" i="1"/>
  <c r="O20" i="1"/>
  <c r="O57" i="1"/>
  <c r="O53" i="1"/>
  <c r="O47" i="1"/>
  <c r="O35" i="1"/>
  <c r="O10" i="1"/>
  <c r="O40" i="1"/>
  <c r="O43" i="1"/>
  <c r="C51" i="1"/>
  <c r="O32" i="1"/>
  <c r="O52" i="1"/>
  <c r="O9" i="1"/>
  <c r="O59" i="1"/>
  <c r="O51" i="1" l="1"/>
</calcChain>
</file>

<file path=xl/sharedStrings.xml><?xml version="1.0" encoding="utf-8"?>
<sst xmlns="http://schemas.openxmlformats.org/spreadsheetml/2006/main" count="193" uniqueCount="88">
  <si>
    <t>(нарастающим итогом)</t>
  </si>
  <si>
    <t>№ п/п</t>
  </si>
  <si>
    <t>Объемы финансирования (тыс. рублей)</t>
  </si>
  <si>
    <t>Целевые показатели</t>
  </si>
  <si>
    <t>Всего</t>
  </si>
  <si>
    <t>Областной бюджет</t>
  </si>
  <si>
    <t>Бюджет города Челябинска</t>
  </si>
  <si>
    <t>Бюджет района</t>
  </si>
  <si>
    <t>план</t>
  </si>
  <si>
    <t>факт</t>
  </si>
  <si>
    <t>Количество культурно-массовых мероприятий для досуга и развития самодеятельного художественного творчества (ед.)</t>
  </si>
  <si>
    <t>Охват культурно-массовыми мероприятиями жителей района (тыс. чел.)</t>
  </si>
  <si>
    <t>Количество физкультурно-оздоровительных и спортивно-массовых мероприятий для различных групп населения района (ед.)</t>
  </si>
  <si>
    <t>Количество культурно-массовых и гражданско-патриотических мероприятий, целевой аудиторией которых является молодежь района (ед.)</t>
  </si>
  <si>
    <t>Охват детей и молодежи района проводимыми мероприятиями (тыс. чел.)</t>
  </si>
  <si>
    <t>Доля судебных актов об отказе в исковых требованиях по судебным делам (спорам) о взыскании денежных средств с администрации района, от общего числа дел данной категории (%)</t>
  </si>
  <si>
    <t>Количество принятых администрацией района правовых актов (ед.)</t>
  </si>
  <si>
    <t>Доля рассмотренных устных и письменных обращений граждан, за которыми не последовали повторные обращения по тем же вопросам, от общего количества обращений (%)</t>
  </si>
  <si>
    <t>Количество мест на сельскохозяйственных и специализированных продовольственных рынках (ед.)</t>
  </si>
  <si>
    <t>Количество проведенных семинаров, совещаний, «круглых столов» и иных мероприятий для субъектов малого и среднего предпринимательства (ед.)</t>
  </si>
  <si>
    <t>Внебюд-жетные средства</t>
  </si>
  <si>
    <t>Организация благоустройства территории района и обеспечение жизнедеятельности территории района</t>
  </si>
  <si>
    <t>Создание условий и обеспечение деятельности администрации района</t>
  </si>
  <si>
    <t>Оценка испол-нения</t>
  </si>
  <si>
    <t>Количество заседаний, проведенных комитетами территориального общественного самоуправления (ед.)</t>
  </si>
  <si>
    <t>Организационно-воспитательная работа с детьми и молодежью</t>
  </si>
  <si>
    <t>Организация и проведение культурно-массовых мероприятий для различных групп населения</t>
  </si>
  <si>
    <t>Организация и проведение спортивно-массовых мероприятий для различных групп населения</t>
  </si>
  <si>
    <t>Наименование муниципальной программы, мероприятия муниципальной программы, целевого показателя (ед. изм.)</t>
  </si>
  <si>
    <t>1.</t>
  </si>
  <si>
    <t>2.</t>
  </si>
  <si>
    <t>Обеспечение деятельности комитетов территориального общественного самоуправления</t>
  </si>
  <si>
    <t>3.</t>
  </si>
  <si>
    <t>4.</t>
  </si>
  <si>
    <t>5.</t>
  </si>
  <si>
    <t>6.</t>
  </si>
  <si>
    <t>7.</t>
  </si>
  <si>
    <t>8.</t>
  </si>
  <si>
    <t>Обеспечение первичных мер пожарной безопасности</t>
  </si>
  <si>
    <t>Количество совещаний, проведенных администрацией района по вопросам обеспечения первичных мер пожарной безопасности</t>
  </si>
  <si>
    <t>Количество муниципальных служащих, прошедших обучение на обучающих семинарах (человек)</t>
  </si>
  <si>
    <t>Количество муниципальных служащих, прошедших диспансеризацию (человек)</t>
  </si>
  <si>
    <t>Количество получателей пенсий за выслугу лет лицами, замещавшими должности муниципальной службы в органах местного самоуправления Ленинского района города Челябинска (человек)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</si>
  <si>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</si>
  <si>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</si>
  <si>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Ленинского района города Челябинска </t>
  </si>
  <si>
    <t>Исполнитель - администрация Ленинского района города Челябинска</t>
  </si>
  <si>
    <t>Исполнитель - Совет депутатов Ленинского района города Челябинска</t>
  </si>
  <si>
    <t xml:space="preserve">Информация о реализации муниципальных программ Ленинского района города Челябинска </t>
  </si>
  <si>
    <t>9.</t>
  </si>
  <si>
    <t>Оказание поддержки добровольным формированиям населения по охране порядка</t>
  </si>
  <si>
    <t>10.</t>
  </si>
  <si>
    <t>Содействие уполномоченным органам в профилактике терроризма и экстремизма</t>
  </si>
  <si>
    <t xml:space="preserve">Содействие уполномоченным органам в предупреждении чрезвычайных ситуаций </t>
  </si>
  <si>
    <t>Площадь территории района, подлежащая содержанию и благоустройству (тыс. кв. м)</t>
  </si>
  <si>
    <t>Количество благоустроенных общественных территорий (ед.)</t>
  </si>
  <si>
    <t>Площадь благоустроенных общественных территорий (тыс. кв. м)</t>
  </si>
  <si>
    <t>I</t>
  </si>
  <si>
    <t>II</t>
  </si>
  <si>
    <t>III</t>
  </si>
  <si>
    <t>Количество действующих добровольных формирований населения (ед.)</t>
  </si>
  <si>
    <t>Федеральный бюджет</t>
  </si>
  <si>
    <t>IV</t>
  </si>
  <si>
    <t>Организация обучения муниципальных служащих органов местного самоуправления Ленинского района города Челябинска по вопросам противодействия корупци</t>
  </si>
  <si>
    <t>Количество муниципальных служащих, прошедших обучение по вопросам противодействия коррупции</t>
  </si>
  <si>
    <t xml:space="preserve">  </t>
  </si>
  <si>
    <t>Количество рейдов и иных профилактических акций добровольными формированиями населения по охране общественного порядка (ед.)</t>
  </si>
  <si>
    <t>Количество совещаний, проведенных администрацией района по вопросам профилактики терроризма и экстремизма (ед)</t>
  </si>
  <si>
    <t>Количество встреч, собраний, проведенных администрацией района по вопросами предупреждения и ликвидации последствий чрезвычайных ситуаций (ед.)</t>
  </si>
  <si>
    <t>О. Н. Бакшеванова</t>
  </si>
  <si>
    <t>Площадь территории газонов, подлежещих содержанию и благоустройству (тыс. кв. м)</t>
  </si>
  <si>
    <t>Площадь территории детсвих площадок и иных мест массового отдыха жителей района, подлежащих благоустройству и содержанию (тыс.кв.м)</t>
  </si>
  <si>
    <t>Муниципальная программа «Формирование современной городской среды в Ленинском районе города Челябинска на 2021 год»</t>
  </si>
  <si>
    <t>Муниципальная программа «Развитие муниципальной службы в Ленинском районе города Челябинска на 2021-2023 годы»</t>
  </si>
  <si>
    <t>Муниципальная программа «Повышение эффективности исполнения полномочий администрации Ленинского района города Челябинска на 2021–2023 годы»</t>
  </si>
  <si>
    <t>Количество жителей вовлеченных в занятия физичесткой культурой по месту жительства(тыс.чел)</t>
  </si>
  <si>
    <t>Благоустройство общесвтенной территории, сквер "Сигнал", ограниченный улицами Люблинская, Новороссийская, Дербенская в Ленинском районе города Челябинска</t>
  </si>
  <si>
    <t>Муниципальная программа «Противодействие коррупции в Ленинском районе города Челябинска на 2021-2023 годы»</t>
  </si>
  <si>
    <t>Информация о реализации муниципальной программы "Формирование современной городской среды Ленинского района города Челябинска" за 9 месяцев 2021 года</t>
  </si>
  <si>
    <t>Информация о реализации муниципальных программ Ленинского района города Челябинска за 2021 год</t>
  </si>
  <si>
    <t>Количество деревьев на территории района, подлежащих санитарной и омолаживающей обрезке или сносу (ед.)</t>
  </si>
  <si>
    <t>Площадь цветочного оформления района (кв. м)</t>
  </si>
  <si>
    <t>Количество объектов, благоустроенных в рамках реализации инициативных проектов (ед.)</t>
  </si>
  <si>
    <t>Количество объектов, благоустроенных в рамках реализации концепции праздничного оформления территории (ед.)</t>
  </si>
  <si>
    <t>Начальник отдела экономики и финансов</t>
  </si>
  <si>
    <t>Доля ассигнований главного распорядителя бюджетных средств, направленных на заключение муниципальных контрактов, по итогам проведения конкурентных процедур, в общем объеме ассигнований, направленных на заключение муниципальных контрактов (%)</t>
  </si>
  <si>
    <t>Площадь объектов благоустройства, подлежащих ремонту (тыс.кв.м)</t>
  </si>
  <si>
    <t>Количество муниципальных выборов (ед.)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</si>
</sst>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/>
    <xf numFmtId="0" fontId="9" fillId="2" borderId="0" xfId="0" applyFont="1" applyFill="1" applyAlignment="1">
      <alignment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166" fontId="7" fillId="2" borderId="1" xfId="0" applyNumberFormat="1" applyFont="1" applyFill="1" applyBorder="1" applyAlignment="1">
      <alignment horizontal="center" vertical="top" wrapText="1"/>
    </xf>
    <xf numFmtId="164" fontId="12" fillId="2" borderId="1" xfId="0" applyNumberFormat="1" applyFont="1" applyFill="1" applyBorder="1" applyAlignment="1">
      <alignment vertical="top" wrapText="1"/>
    </xf>
    <xf numFmtId="164" fontId="13" fillId="2" borderId="1" xfId="0" applyNumberFormat="1" applyFont="1" applyFill="1" applyBorder="1" applyAlignment="1">
      <alignment vertical="top" wrapText="1"/>
    </xf>
    <xf numFmtId="4" fontId="1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32"/>
    </xf>
    <xf numFmtId="0" fontId="0" fillId="0" borderId="0" xfId="0" applyAlignment="1">
      <alignment horizontal="left" indent="32"/>
    </xf>
    <xf numFmtId="0" fontId="0" fillId="0" borderId="0" xfId="0" applyAlignment="1">
      <alignment horizontal="left" vertical="center" indent="32"/>
    </xf>
    <xf numFmtId="0" fontId="10" fillId="3" borderId="1" xfId="0" applyFont="1" applyFill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vertical="top" wrapText="1"/>
    </xf>
    <xf numFmtId="165" fontId="11" fillId="3" borderId="1" xfId="1" applyNumberFormat="1" applyFont="1" applyFill="1" applyBorder="1" applyAlignment="1">
      <alignment vertical="top" wrapText="1"/>
    </xf>
    <xf numFmtId="166" fontId="11" fillId="3" borderId="1" xfId="0" applyNumberFormat="1" applyFont="1" applyFill="1" applyBorder="1" applyAlignment="1">
      <alignment horizontal="center" vertical="top" wrapText="1"/>
    </xf>
    <xf numFmtId="166" fontId="11" fillId="3" borderId="1" xfId="0" applyNumberFormat="1" applyFont="1" applyFill="1" applyBorder="1" applyAlignment="1">
      <alignment horizontal="justify" vertical="top" wrapText="1"/>
    </xf>
    <xf numFmtId="164" fontId="1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166" fontId="7" fillId="4" borderId="1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0" fillId="2" borderId="0" xfId="0" applyFill="1" applyBorder="1"/>
    <xf numFmtId="0" fontId="16" fillId="2" borderId="2" xfId="0" applyFont="1" applyFill="1" applyBorder="1" applyAlignment="1">
      <alignment horizontal="center"/>
    </xf>
    <xf numFmtId="0" fontId="14" fillId="0" borderId="0" xfId="0" applyFont="1" applyBorder="1"/>
    <xf numFmtId="166" fontId="7" fillId="2" borderId="3" xfId="0" applyNumberFormat="1" applyFont="1" applyFill="1" applyBorder="1" applyAlignment="1">
      <alignment horizontal="center" vertical="top" wrapText="1"/>
    </xf>
    <xf numFmtId="166" fontId="7" fillId="4" borderId="3" xfId="0" applyNumberFormat="1" applyFont="1" applyFill="1" applyBorder="1" applyAlignment="1">
      <alignment horizontal="center" vertical="top" wrapText="1"/>
    </xf>
    <xf numFmtId="166" fontId="11" fillId="3" borderId="3" xfId="1" applyNumberFormat="1" applyFont="1" applyFill="1" applyBorder="1" applyAlignment="1">
      <alignment horizontal="center" vertical="top" wrapText="1"/>
    </xf>
    <xf numFmtId="165" fontId="15" fillId="4" borderId="1" xfId="1" applyNumberFormat="1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0" fillId="2" borderId="0" xfId="0" applyNumberFormat="1" applyFill="1" applyBorder="1"/>
    <xf numFmtId="0" fontId="16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18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0" fontId="23" fillId="0" borderId="0" xfId="0" applyFont="1" applyBorder="1"/>
    <xf numFmtId="0" fontId="18" fillId="0" borderId="1" xfId="0" applyFont="1" applyFill="1" applyBorder="1" applyAlignment="1">
      <alignment horizontal="left" vertical="top" wrapText="1"/>
    </xf>
    <xf numFmtId="164" fontId="19" fillId="0" borderId="1" xfId="0" applyNumberFormat="1" applyFont="1" applyFill="1" applyBorder="1" applyAlignment="1">
      <alignment horizontal="right" vertical="top" wrapText="1"/>
    </xf>
    <xf numFmtId="165" fontId="19" fillId="0" borderId="1" xfId="1" applyNumberFormat="1" applyFont="1" applyFill="1" applyBorder="1" applyAlignment="1">
      <alignment horizontal="right" vertical="top" wrapText="1"/>
    </xf>
    <xf numFmtId="4" fontId="19" fillId="0" borderId="8" xfId="1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165" fontId="7" fillId="0" borderId="1" xfId="1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164" fontId="13" fillId="0" borderId="8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165" fontId="12" fillId="0" borderId="1" xfId="1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5" fontId="13" fillId="0" borderId="1" xfId="1" applyNumberFormat="1" applyFont="1" applyFill="1" applyBorder="1" applyAlignment="1">
      <alignment horizontal="right" vertical="top" wrapText="1"/>
    </xf>
    <xf numFmtId="166" fontId="13" fillId="0" borderId="1" xfId="0" applyNumberFormat="1" applyFont="1" applyFill="1" applyBorder="1" applyAlignment="1">
      <alignment horizontal="right" vertical="top" wrapText="1"/>
    </xf>
    <xf numFmtId="166" fontId="19" fillId="0" borderId="1" xfId="0" applyNumberFormat="1" applyFont="1" applyFill="1" applyBorder="1" applyAlignment="1">
      <alignment horizontal="right" vertical="top" wrapText="1"/>
    </xf>
    <xf numFmtId="165" fontId="15" fillId="0" borderId="1" xfId="1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 vertical="top" wrapText="1"/>
    </xf>
    <xf numFmtId="164" fontId="21" fillId="0" borderId="1" xfId="0" applyNumberFormat="1" applyFont="1" applyFill="1" applyBorder="1" applyAlignment="1">
      <alignment horizontal="right" vertical="top" wrapText="1"/>
    </xf>
    <xf numFmtId="166" fontId="22" fillId="0" borderId="1" xfId="0" applyNumberFormat="1" applyFont="1" applyFill="1" applyBorder="1" applyAlignment="1">
      <alignment horizontal="right" vertical="top" wrapText="1"/>
    </xf>
    <xf numFmtId="166" fontId="21" fillId="0" borderId="1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4" fontId="12" fillId="0" borderId="10" xfId="0" applyNumberFormat="1" applyFont="1" applyFill="1" applyBorder="1" applyAlignment="1">
      <alignment horizontal="right" vertical="top" wrapText="1"/>
    </xf>
    <xf numFmtId="165" fontId="12" fillId="0" borderId="10" xfId="1" applyNumberFormat="1" applyFont="1" applyFill="1" applyBorder="1" applyAlignment="1">
      <alignment horizontal="right" vertical="top" wrapText="1"/>
    </xf>
    <xf numFmtId="166" fontId="7" fillId="0" borderId="10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center" vertical="top"/>
    </xf>
    <xf numFmtId="0" fontId="0" fillId="0" borderId="0" xfId="0" applyFill="1"/>
    <xf numFmtId="4" fontId="7" fillId="0" borderId="8" xfId="0" applyNumberFormat="1" applyFont="1" applyFill="1" applyBorder="1" applyAlignment="1">
      <alignment horizontal="right" vertical="top" wrapText="1"/>
    </xf>
    <xf numFmtId="4" fontId="7" fillId="0" borderId="8" xfId="1" applyNumberFormat="1" applyFont="1" applyFill="1" applyBorder="1" applyAlignment="1">
      <alignment horizontal="right" vertical="top" wrapText="1"/>
    </xf>
    <xf numFmtId="4" fontId="13" fillId="0" borderId="8" xfId="0" applyNumberFormat="1" applyFont="1" applyFill="1" applyBorder="1" applyAlignment="1">
      <alignment horizontal="right" vertical="top" wrapText="1"/>
    </xf>
    <xf numFmtId="4" fontId="19" fillId="0" borderId="8" xfId="0" applyNumberFormat="1" applyFont="1" applyFill="1" applyBorder="1" applyAlignment="1">
      <alignment horizontal="right" vertical="top" wrapText="1"/>
    </xf>
    <xf numFmtId="4" fontId="21" fillId="0" borderId="8" xfId="1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165" fontId="11" fillId="0" borderId="1" xfId="1" applyNumberFormat="1" applyFont="1" applyFill="1" applyBorder="1" applyAlignment="1">
      <alignment horizontal="right" vertical="top" wrapText="1"/>
    </xf>
    <xf numFmtId="166" fontId="11" fillId="0" borderId="1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horizontal="left" vertical="top" wrapText="1"/>
    </xf>
    <xf numFmtId="164" fontId="25" fillId="0" borderId="1" xfId="0" applyNumberFormat="1" applyFont="1" applyFill="1" applyBorder="1" applyAlignment="1">
      <alignment horizontal="right" vertical="top" wrapText="1"/>
    </xf>
    <xf numFmtId="4" fontId="25" fillId="0" borderId="8" xfId="1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EDF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2"/>
  <sheetViews>
    <sheetView topLeftCell="A2" zoomScale="84" zoomScaleNormal="84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A2" sqref="A2:R8"/>
    </sheetView>
  </sheetViews>
  <sheetFormatPr defaultRowHeight="15" x14ac:dyDescent="0.25"/>
  <cols>
    <col min="1" max="1" width="3.85546875" customWidth="1"/>
    <col min="2" max="2" width="43.7109375" customWidth="1"/>
    <col min="3" max="5" width="13.42578125" bestFit="1" customWidth="1"/>
    <col min="6" max="6" width="11.28515625" customWidth="1"/>
    <col min="7" max="7" width="13.42578125" bestFit="1" customWidth="1"/>
    <col min="8" max="8" width="10.5703125" customWidth="1"/>
    <col min="9" max="10" width="5.85546875" customWidth="1"/>
    <col min="11" max="11" width="13.42578125" bestFit="1" customWidth="1"/>
    <col min="12" max="12" width="12.28515625" customWidth="1"/>
    <col min="13" max="13" width="7.85546875" customWidth="1"/>
    <col min="14" max="14" width="5.7109375" customWidth="1"/>
    <col min="15" max="15" width="12.140625" customWidth="1"/>
    <col min="16" max="16" width="8.28515625" style="8" customWidth="1"/>
    <col min="17" max="17" width="9.28515625" style="14" bestFit="1" customWidth="1"/>
    <col min="18" max="18" width="8.7109375" customWidth="1"/>
  </cols>
  <sheetData>
    <row r="1" spans="1:46" ht="18.75" x14ac:dyDescent="0.25">
      <c r="A1" s="3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7"/>
      <c r="Q1" s="13"/>
      <c r="R1" s="4"/>
    </row>
    <row r="2" spans="1:46" ht="18.75" x14ac:dyDescent="0.25">
      <c r="A2" s="25" t="s">
        <v>79</v>
      </c>
      <c r="B2" s="26"/>
      <c r="C2" s="27"/>
      <c r="D2" s="27"/>
      <c r="E2" s="24"/>
      <c r="F2" s="24"/>
      <c r="G2" s="24"/>
      <c r="H2" s="24"/>
      <c r="I2" s="24"/>
      <c r="J2" s="24"/>
      <c r="K2" s="24"/>
      <c r="L2" s="4"/>
      <c r="M2" s="24"/>
      <c r="N2" s="24"/>
      <c r="O2" s="24"/>
      <c r="P2" s="7"/>
      <c r="Q2" s="13"/>
      <c r="R2" s="4"/>
    </row>
    <row r="3" spans="1:46" ht="15.75" x14ac:dyDescent="0.2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13"/>
      <c r="R3" s="6"/>
    </row>
    <row r="4" spans="1:46" ht="7.5" customHeight="1" thickBot="1" x14ac:dyDescent="0.35">
      <c r="A4" s="2"/>
    </row>
    <row r="5" spans="1:46" x14ac:dyDescent="0.25">
      <c r="A5" s="110" t="s">
        <v>1</v>
      </c>
      <c r="B5" s="108" t="s">
        <v>28</v>
      </c>
      <c r="C5" s="108" t="s">
        <v>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 t="s">
        <v>23</v>
      </c>
      <c r="P5" s="108" t="s">
        <v>3</v>
      </c>
      <c r="Q5" s="108"/>
      <c r="R5" s="112" t="s">
        <v>23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</row>
    <row r="6" spans="1:46" ht="46.5" customHeight="1" x14ac:dyDescent="0.25">
      <c r="A6" s="111"/>
      <c r="B6" s="109"/>
      <c r="C6" s="109" t="s">
        <v>4</v>
      </c>
      <c r="D6" s="109"/>
      <c r="E6" s="109" t="s">
        <v>61</v>
      </c>
      <c r="F6" s="109"/>
      <c r="G6" s="109" t="s">
        <v>5</v>
      </c>
      <c r="H6" s="109"/>
      <c r="I6" s="109" t="s">
        <v>6</v>
      </c>
      <c r="J6" s="109"/>
      <c r="K6" s="109" t="s">
        <v>7</v>
      </c>
      <c r="L6" s="109"/>
      <c r="M6" s="109" t="s">
        <v>20</v>
      </c>
      <c r="N6" s="109"/>
      <c r="O6" s="109"/>
      <c r="P6" s="109"/>
      <c r="Q6" s="109"/>
      <c r="R6" s="113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19.5" customHeight="1" x14ac:dyDescent="0.25">
      <c r="A7" s="111"/>
      <c r="B7" s="109"/>
      <c r="C7" s="48" t="s">
        <v>8</v>
      </c>
      <c r="D7" s="48" t="s">
        <v>9</v>
      </c>
      <c r="E7" s="48" t="s">
        <v>8</v>
      </c>
      <c r="F7" s="48" t="s">
        <v>9</v>
      </c>
      <c r="G7" s="48" t="s">
        <v>8</v>
      </c>
      <c r="H7" s="48" t="s">
        <v>9</v>
      </c>
      <c r="I7" s="48" t="s">
        <v>8</v>
      </c>
      <c r="J7" s="48" t="s">
        <v>9</v>
      </c>
      <c r="K7" s="48" t="s">
        <v>8</v>
      </c>
      <c r="L7" s="48" t="s">
        <v>9</v>
      </c>
      <c r="M7" s="48" t="s">
        <v>8</v>
      </c>
      <c r="N7" s="48" t="s">
        <v>9</v>
      </c>
      <c r="O7" s="109"/>
      <c r="P7" s="48" t="s">
        <v>8</v>
      </c>
      <c r="Q7" s="12" t="s">
        <v>9</v>
      </c>
      <c r="R7" s="113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</row>
    <row r="8" spans="1:46" x14ac:dyDescent="0.25">
      <c r="A8" s="52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12">
        <v>17</v>
      </c>
      <c r="R8" s="53">
        <v>18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</row>
    <row r="9" spans="1:46" s="16" customFormat="1" ht="81" customHeight="1" x14ac:dyDescent="0.25">
      <c r="A9" s="54" t="s">
        <v>57</v>
      </c>
      <c r="B9" s="61" t="s">
        <v>74</v>
      </c>
      <c r="C9" s="62">
        <f>E9+G9+I9+K9+M9</f>
        <v>150389.03000000003</v>
      </c>
      <c r="D9" s="62">
        <f>F9+H9+J9+L9+N9</f>
        <v>123841.3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f>K10+K17+K20+K29+K32+K35+K38+K40+K43+K45</f>
        <v>150389.03000000003</v>
      </c>
      <c r="L9" s="62">
        <f>L10+L17+L20+L29+L32+L35+L38+L40+L43+L45</f>
        <v>123841.3</v>
      </c>
      <c r="M9" s="62">
        <v>0</v>
      </c>
      <c r="N9" s="62">
        <v>0</v>
      </c>
      <c r="O9" s="63">
        <f>D9/C9</f>
        <v>0.82347296209038634</v>
      </c>
      <c r="P9" s="62"/>
      <c r="Q9" s="62"/>
      <c r="R9" s="64">
        <f>(R11+R12+R13+R14+R15+R16+R18+R19+R21+R22+R23+R24+R26+R27+R28+R30+R31+R33+R34+R36+R39+R41+R42+R44+R46+R37+R25)/27</f>
        <v>0.98523001323045856</v>
      </c>
      <c r="S9" s="49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6" s="16" customFormat="1" ht="31.5" x14ac:dyDescent="0.25">
      <c r="A10" s="55" t="s">
        <v>29</v>
      </c>
      <c r="B10" s="65" t="s">
        <v>22</v>
      </c>
      <c r="C10" s="66">
        <f>E10+G10+I10+K10+M10</f>
        <v>41021</v>
      </c>
      <c r="D10" s="66">
        <f>F10+H10+J10+L10+N10</f>
        <v>40294.199999999997</v>
      </c>
      <c r="E10" s="67"/>
      <c r="F10" s="67"/>
      <c r="G10" s="67"/>
      <c r="H10" s="67"/>
      <c r="I10" s="67"/>
      <c r="J10" s="67"/>
      <c r="K10" s="66">
        <v>41021</v>
      </c>
      <c r="L10" s="66">
        <v>40294.199999999997</v>
      </c>
      <c r="M10" s="67"/>
      <c r="N10" s="67"/>
      <c r="O10" s="68">
        <f>D10/C10</f>
        <v>0.98228224567904232</v>
      </c>
      <c r="P10" s="69"/>
      <c r="Q10" s="69"/>
      <c r="R10" s="7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46" s="16" customFormat="1" ht="79.5" customHeight="1" x14ac:dyDescent="0.25">
      <c r="A11" s="55"/>
      <c r="B11" s="71" t="s">
        <v>15</v>
      </c>
      <c r="C11" s="72"/>
      <c r="D11" s="72"/>
      <c r="E11" s="73"/>
      <c r="F11" s="73"/>
      <c r="G11" s="73"/>
      <c r="H11" s="73"/>
      <c r="I11" s="73"/>
      <c r="J11" s="73"/>
      <c r="K11" s="72"/>
      <c r="L11" s="72"/>
      <c r="M11" s="73"/>
      <c r="N11" s="73"/>
      <c r="O11" s="74"/>
      <c r="P11" s="59">
        <v>75</v>
      </c>
      <c r="Q11" s="59">
        <v>100</v>
      </c>
      <c r="R11" s="99">
        <f t="shared" ref="R11:R19" si="0">Q11/P11</f>
        <v>1.3333333333333333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6" s="16" customFormat="1" ht="31.5" x14ac:dyDescent="0.25">
      <c r="A12" s="55"/>
      <c r="B12" s="71" t="s">
        <v>16</v>
      </c>
      <c r="C12" s="72"/>
      <c r="D12" s="72"/>
      <c r="E12" s="73"/>
      <c r="F12" s="73"/>
      <c r="G12" s="73"/>
      <c r="H12" s="73"/>
      <c r="I12" s="73"/>
      <c r="J12" s="73"/>
      <c r="K12" s="72"/>
      <c r="L12" s="72"/>
      <c r="M12" s="73"/>
      <c r="N12" s="73"/>
      <c r="O12" s="74"/>
      <c r="P12" s="59">
        <v>630</v>
      </c>
      <c r="Q12" s="59">
        <v>668</v>
      </c>
      <c r="R12" s="99">
        <f t="shared" si="0"/>
        <v>1.0603174603174603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6" s="16" customFormat="1" ht="87.75" customHeight="1" x14ac:dyDescent="0.25">
      <c r="A13" s="55"/>
      <c r="B13" s="71" t="s">
        <v>17</v>
      </c>
      <c r="C13" s="72"/>
      <c r="D13" s="72"/>
      <c r="E13" s="73"/>
      <c r="F13" s="73"/>
      <c r="G13" s="73"/>
      <c r="H13" s="73"/>
      <c r="I13" s="73"/>
      <c r="J13" s="73"/>
      <c r="K13" s="72"/>
      <c r="L13" s="72"/>
      <c r="M13" s="73"/>
      <c r="N13" s="73"/>
      <c r="O13" s="74"/>
      <c r="P13" s="59">
        <v>99.8</v>
      </c>
      <c r="Q13" s="59">
        <v>100</v>
      </c>
      <c r="R13" s="99">
        <f t="shared" si="0"/>
        <v>1.0020040080160322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6" s="16" customFormat="1" ht="117.75" customHeight="1" x14ac:dyDescent="0.25">
      <c r="A14" s="55"/>
      <c r="B14" s="71" t="s">
        <v>85</v>
      </c>
      <c r="C14" s="72"/>
      <c r="D14" s="72"/>
      <c r="E14" s="73"/>
      <c r="F14" s="73"/>
      <c r="G14" s="73"/>
      <c r="H14" s="73"/>
      <c r="I14" s="73"/>
      <c r="J14" s="73"/>
      <c r="K14" s="72"/>
      <c r="L14" s="72"/>
      <c r="M14" s="73"/>
      <c r="N14" s="73"/>
      <c r="O14" s="74"/>
      <c r="P14" s="59">
        <v>90</v>
      </c>
      <c r="Q14" s="59">
        <v>86</v>
      </c>
      <c r="R14" s="99">
        <f t="shared" si="0"/>
        <v>0.9555555555555556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46" s="16" customFormat="1" ht="63" x14ac:dyDescent="0.25">
      <c r="A15" s="55"/>
      <c r="B15" s="71" t="s">
        <v>18</v>
      </c>
      <c r="C15" s="72"/>
      <c r="D15" s="72"/>
      <c r="E15" s="73"/>
      <c r="F15" s="73"/>
      <c r="G15" s="73"/>
      <c r="H15" s="73"/>
      <c r="I15" s="73"/>
      <c r="J15" s="73"/>
      <c r="K15" s="72"/>
      <c r="L15" s="72"/>
      <c r="M15" s="73"/>
      <c r="N15" s="73"/>
      <c r="O15" s="74"/>
      <c r="P15" s="59">
        <v>416</v>
      </c>
      <c r="Q15" s="59">
        <v>416</v>
      </c>
      <c r="R15" s="99">
        <f t="shared" si="0"/>
        <v>1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16" customFormat="1" ht="63" x14ac:dyDescent="0.25">
      <c r="A16" s="55"/>
      <c r="B16" s="71" t="s">
        <v>19</v>
      </c>
      <c r="C16" s="72"/>
      <c r="D16" s="72"/>
      <c r="E16" s="73"/>
      <c r="F16" s="73"/>
      <c r="G16" s="73"/>
      <c r="H16" s="73"/>
      <c r="I16" s="73"/>
      <c r="J16" s="73"/>
      <c r="K16" s="72"/>
      <c r="L16" s="72"/>
      <c r="M16" s="73"/>
      <c r="N16" s="73"/>
      <c r="O16" s="74"/>
      <c r="P16" s="59">
        <v>16</v>
      </c>
      <c r="Q16" s="59">
        <v>18</v>
      </c>
      <c r="R16" s="99">
        <f t="shared" si="0"/>
        <v>1.125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16" customFormat="1" ht="47.25" x14ac:dyDescent="0.6">
      <c r="A17" s="55" t="s">
        <v>30</v>
      </c>
      <c r="B17" s="75" t="s">
        <v>31</v>
      </c>
      <c r="C17" s="66">
        <f>E17+G17+I17+K17+M17</f>
        <v>1765</v>
      </c>
      <c r="D17" s="66">
        <f>F17+H17+J17+L17+N17</f>
        <v>1492.3</v>
      </c>
      <c r="E17" s="67"/>
      <c r="F17" s="67"/>
      <c r="G17" s="67"/>
      <c r="H17" s="67"/>
      <c r="I17" s="67"/>
      <c r="J17" s="67"/>
      <c r="K17" s="66">
        <v>1765</v>
      </c>
      <c r="L17" s="66">
        <v>1492.3</v>
      </c>
      <c r="M17" s="67"/>
      <c r="N17" s="67"/>
      <c r="O17" s="68">
        <f>D17/C17</f>
        <v>0.84549575070821525</v>
      </c>
      <c r="P17" s="76"/>
      <c r="Q17" s="76"/>
      <c r="R17" s="99"/>
      <c r="S17" s="50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16" customFormat="1" ht="51" customHeight="1" x14ac:dyDescent="0.25">
      <c r="A18" s="55"/>
      <c r="B18" s="71" t="s">
        <v>24</v>
      </c>
      <c r="C18" s="72"/>
      <c r="D18" s="72"/>
      <c r="E18" s="73"/>
      <c r="F18" s="73"/>
      <c r="G18" s="73"/>
      <c r="H18" s="73"/>
      <c r="I18" s="73"/>
      <c r="J18" s="73"/>
      <c r="K18" s="72"/>
      <c r="L18" s="72"/>
      <c r="M18" s="73"/>
      <c r="N18" s="73"/>
      <c r="O18" s="74"/>
      <c r="P18" s="59">
        <v>128</v>
      </c>
      <c r="Q18" s="59">
        <v>128</v>
      </c>
      <c r="R18" s="99">
        <f>Q18/P18</f>
        <v>1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16" customFormat="1" ht="31.5" x14ac:dyDescent="0.25">
      <c r="A19" s="55"/>
      <c r="B19" s="71" t="s">
        <v>87</v>
      </c>
      <c r="C19" s="72"/>
      <c r="D19" s="72"/>
      <c r="E19" s="73"/>
      <c r="F19" s="73"/>
      <c r="G19" s="73"/>
      <c r="H19" s="73"/>
      <c r="I19" s="73"/>
      <c r="J19" s="73"/>
      <c r="K19" s="72"/>
      <c r="L19" s="72"/>
      <c r="M19" s="73"/>
      <c r="N19" s="73"/>
      <c r="O19" s="74"/>
      <c r="P19" s="59">
        <v>1</v>
      </c>
      <c r="Q19" s="59">
        <v>1</v>
      </c>
      <c r="R19" s="99">
        <f t="shared" si="0"/>
        <v>1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16" customFormat="1" ht="47.25" x14ac:dyDescent="0.6">
      <c r="A20" s="56" t="s">
        <v>32</v>
      </c>
      <c r="B20" s="65" t="s">
        <v>21</v>
      </c>
      <c r="C20" s="66">
        <f>E20+G20+I20+K20+M20</f>
        <v>99989.8</v>
      </c>
      <c r="D20" s="66">
        <f>F20+H20+J20+L20+N20</f>
        <v>75382.399999999994</v>
      </c>
      <c r="E20" s="67"/>
      <c r="F20" s="67"/>
      <c r="G20" s="67"/>
      <c r="H20" s="67"/>
      <c r="I20" s="67"/>
      <c r="J20" s="67"/>
      <c r="K20" s="66">
        <v>99989.8</v>
      </c>
      <c r="L20" s="66">
        <v>75382.399999999994</v>
      </c>
      <c r="M20" s="67"/>
      <c r="N20" s="67"/>
      <c r="O20" s="68">
        <f>D20/C20</f>
        <v>0.75390089789158488</v>
      </c>
      <c r="P20" s="59"/>
      <c r="Q20" s="59"/>
      <c r="R20" s="100"/>
      <c r="S20" s="50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16" customFormat="1" ht="33.75" customHeight="1" x14ac:dyDescent="0.25">
      <c r="A21" s="56"/>
      <c r="B21" s="71" t="s">
        <v>54</v>
      </c>
      <c r="C21" s="72"/>
      <c r="D21" s="72"/>
      <c r="E21" s="77"/>
      <c r="F21" s="77"/>
      <c r="G21" s="77"/>
      <c r="H21" s="77"/>
      <c r="I21" s="77"/>
      <c r="J21" s="77"/>
      <c r="K21" s="78"/>
      <c r="L21" s="78"/>
      <c r="M21" s="77"/>
      <c r="N21" s="77"/>
      <c r="O21" s="77"/>
      <c r="P21" s="59">
        <v>1649</v>
      </c>
      <c r="Q21" s="59">
        <v>1649</v>
      </c>
      <c r="R21" s="99">
        <f>Q21/P21</f>
        <v>1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16" customFormat="1" ht="47.25" x14ac:dyDescent="0.25">
      <c r="A22" s="56"/>
      <c r="B22" s="71" t="s">
        <v>70</v>
      </c>
      <c r="C22" s="72"/>
      <c r="D22" s="72"/>
      <c r="E22" s="77"/>
      <c r="F22" s="77"/>
      <c r="G22" s="77"/>
      <c r="H22" s="77"/>
      <c r="I22" s="77"/>
      <c r="J22" s="77"/>
      <c r="K22" s="78"/>
      <c r="L22" s="78"/>
      <c r="M22" s="77"/>
      <c r="N22" s="77"/>
      <c r="O22" s="77"/>
      <c r="P22" s="59">
        <v>1050</v>
      </c>
      <c r="Q22" s="59">
        <v>1050</v>
      </c>
      <c r="R22" s="99">
        <f t="shared" ref="R22:R50" si="1">Q22/P22</f>
        <v>1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16" customFormat="1" ht="31.5" customHeight="1" x14ac:dyDescent="0.25">
      <c r="A23" s="56"/>
      <c r="B23" s="71" t="s">
        <v>81</v>
      </c>
      <c r="C23" s="72"/>
      <c r="D23" s="72"/>
      <c r="E23" s="77"/>
      <c r="F23" s="77"/>
      <c r="G23" s="77"/>
      <c r="H23" s="77"/>
      <c r="I23" s="77"/>
      <c r="J23" s="77"/>
      <c r="K23" s="78"/>
      <c r="L23" s="78"/>
      <c r="M23" s="77"/>
      <c r="N23" s="77"/>
      <c r="O23" s="77"/>
      <c r="P23" s="59">
        <v>1035.4000000000001</v>
      </c>
      <c r="Q23" s="59">
        <v>1035.4000000000001</v>
      </c>
      <c r="R23" s="99">
        <f t="shared" si="1"/>
        <v>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16" customFormat="1" ht="47.25" x14ac:dyDescent="0.25">
      <c r="A24" s="56" t="s">
        <v>65</v>
      </c>
      <c r="B24" s="71" t="s">
        <v>80</v>
      </c>
      <c r="C24" s="72"/>
      <c r="D24" s="72"/>
      <c r="E24" s="77"/>
      <c r="F24" s="77"/>
      <c r="G24" s="77"/>
      <c r="H24" s="77"/>
      <c r="I24" s="77"/>
      <c r="J24" s="77"/>
      <c r="K24" s="78"/>
      <c r="L24" s="78"/>
      <c r="M24" s="77"/>
      <c r="N24" s="77"/>
      <c r="O24" s="77"/>
      <c r="P24" s="59">
        <v>1315</v>
      </c>
      <c r="Q24" s="59">
        <v>1315</v>
      </c>
      <c r="R24" s="99">
        <f t="shared" si="1"/>
        <v>1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16" customFormat="1" ht="47.25" x14ac:dyDescent="0.25">
      <c r="A25" s="56"/>
      <c r="B25" s="71" t="s">
        <v>82</v>
      </c>
      <c r="C25" s="72"/>
      <c r="D25" s="72"/>
      <c r="E25" s="77"/>
      <c r="F25" s="77"/>
      <c r="G25" s="77"/>
      <c r="H25" s="77"/>
      <c r="I25" s="77"/>
      <c r="J25" s="77"/>
      <c r="K25" s="78"/>
      <c r="L25" s="78"/>
      <c r="M25" s="77"/>
      <c r="N25" s="77"/>
      <c r="O25" s="77"/>
      <c r="P25" s="59">
        <v>1</v>
      </c>
      <c r="Q25" s="59">
        <v>1</v>
      </c>
      <c r="R25" s="99">
        <f t="shared" si="1"/>
        <v>1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16" customFormat="1" ht="63" x14ac:dyDescent="0.25">
      <c r="A26" s="56"/>
      <c r="B26" s="71" t="s">
        <v>71</v>
      </c>
      <c r="C26" s="72"/>
      <c r="D26" s="72"/>
      <c r="E26" s="77"/>
      <c r="F26" s="77"/>
      <c r="G26" s="77"/>
      <c r="H26" s="77"/>
      <c r="I26" s="77"/>
      <c r="J26" s="77"/>
      <c r="K26" s="78"/>
      <c r="L26" s="78"/>
      <c r="M26" s="77"/>
      <c r="N26" s="77"/>
      <c r="O26" s="77"/>
      <c r="P26" s="59">
        <v>406.4</v>
      </c>
      <c r="Q26" s="59">
        <v>406.4</v>
      </c>
      <c r="R26" s="99">
        <f t="shared" si="1"/>
        <v>1</v>
      </c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16" customFormat="1" ht="35.25" customHeight="1" x14ac:dyDescent="0.25">
      <c r="A27" s="56"/>
      <c r="B27" s="71" t="s">
        <v>86</v>
      </c>
      <c r="C27" s="72"/>
      <c r="D27" s="72"/>
      <c r="E27" s="77"/>
      <c r="F27" s="77"/>
      <c r="G27" s="77"/>
      <c r="H27" s="77"/>
      <c r="I27" s="77"/>
      <c r="J27" s="77"/>
      <c r="K27" s="78"/>
      <c r="L27" s="78"/>
      <c r="M27" s="77"/>
      <c r="N27" s="77"/>
      <c r="O27" s="77"/>
      <c r="P27" s="59">
        <v>6.6</v>
      </c>
      <c r="Q27" s="59">
        <v>6.6</v>
      </c>
      <c r="R27" s="99">
        <f t="shared" si="1"/>
        <v>1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16" customFormat="1" ht="48.75" customHeight="1" x14ac:dyDescent="0.25">
      <c r="A28" s="56"/>
      <c r="B28" s="71" t="s">
        <v>83</v>
      </c>
      <c r="C28" s="72"/>
      <c r="D28" s="72"/>
      <c r="E28" s="77"/>
      <c r="F28" s="77"/>
      <c r="G28" s="77"/>
      <c r="H28" s="77"/>
      <c r="I28" s="77"/>
      <c r="J28" s="77"/>
      <c r="K28" s="78"/>
      <c r="L28" s="78"/>
      <c r="M28" s="77"/>
      <c r="N28" s="77"/>
      <c r="O28" s="77"/>
      <c r="P28" s="59">
        <v>2</v>
      </c>
      <c r="Q28" s="59">
        <v>2</v>
      </c>
      <c r="R28" s="99">
        <f t="shared" si="1"/>
        <v>1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16" customFormat="1" ht="31.5" x14ac:dyDescent="0.25">
      <c r="A29" s="56" t="s">
        <v>33</v>
      </c>
      <c r="B29" s="65" t="s">
        <v>25</v>
      </c>
      <c r="C29" s="66">
        <f>E29+G29+I29+K29+M29</f>
        <v>414</v>
      </c>
      <c r="D29" s="66">
        <f>F29+H29+J29+L29+N29</f>
        <v>363.3</v>
      </c>
      <c r="E29" s="67"/>
      <c r="F29" s="67"/>
      <c r="G29" s="67"/>
      <c r="H29" s="67"/>
      <c r="I29" s="67"/>
      <c r="J29" s="67"/>
      <c r="K29" s="66">
        <v>414</v>
      </c>
      <c r="L29" s="66">
        <v>363.3</v>
      </c>
      <c r="M29" s="67"/>
      <c r="N29" s="79"/>
      <c r="O29" s="68">
        <f>D29/C29</f>
        <v>0.87753623188405805</v>
      </c>
      <c r="P29" s="59"/>
      <c r="Q29" s="59"/>
      <c r="R29" s="10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16" customFormat="1" ht="65.25" customHeight="1" x14ac:dyDescent="0.25">
      <c r="A30" s="56"/>
      <c r="B30" s="71" t="s">
        <v>13</v>
      </c>
      <c r="C30" s="72"/>
      <c r="D30" s="72"/>
      <c r="E30" s="77"/>
      <c r="F30" s="77"/>
      <c r="G30" s="77"/>
      <c r="H30" s="77"/>
      <c r="I30" s="77"/>
      <c r="J30" s="77"/>
      <c r="K30" s="78"/>
      <c r="L30" s="78"/>
      <c r="M30" s="77"/>
      <c r="N30" s="77"/>
      <c r="O30" s="80"/>
      <c r="P30" s="59">
        <v>8</v>
      </c>
      <c r="Q30" s="59">
        <v>6</v>
      </c>
      <c r="R30" s="99">
        <f t="shared" si="1"/>
        <v>0.75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16" customFormat="1" ht="45.75" customHeight="1" x14ac:dyDescent="0.25">
      <c r="A31" s="56"/>
      <c r="B31" s="71" t="s">
        <v>14</v>
      </c>
      <c r="C31" s="72"/>
      <c r="D31" s="72"/>
      <c r="E31" s="77"/>
      <c r="F31" s="77"/>
      <c r="G31" s="77"/>
      <c r="H31" s="77"/>
      <c r="I31" s="77"/>
      <c r="J31" s="77"/>
      <c r="K31" s="78"/>
      <c r="L31" s="78"/>
      <c r="M31" s="77"/>
      <c r="N31" s="77"/>
      <c r="O31" s="80"/>
      <c r="P31" s="59">
        <v>4</v>
      </c>
      <c r="Q31" s="59">
        <v>3</v>
      </c>
      <c r="R31" s="99">
        <f t="shared" si="1"/>
        <v>0.75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16" customFormat="1" ht="44.25" customHeight="1" x14ac:dyDescent="0.25">
      <c r="A32" s="56" t="s">
        <v>34</v>
      </c>
      <c r="B32" s="65" t="s">
        <v>26</v>
      </c>
      <c r="C32" s="66">
        <f>E32+G32+I32+K32+M32</f>
        <v>6441.7</v>
      </c>
      <c r="D32" s="66">
        <f>F32+H32+J32+L32</f>
        <v>5752.5</v>
      </c>
      <c r="E32" s="67"/>
      <c r="F32" s="67"/>
      <c r="G32" s="67"/>
      <c r="H32" s="67"/>
      <c r="I32" s="67"/>
      <c r="J32" s="67"/>
      <c r="K32" s="66">
        <v>6441.7</v>
      </c>
      <c r="L32" s="66">
        <v>5752.5</v>
      </c>
      <c r="M32" s="79"/>
      <c r="N32" s="79"/>
      <c r="O32" s="68">
        <f>D32/C32</f>
        <v>0.89300960926463513</v>
      </c>
      <c r="P32" s="59"/>
      <c r="Q32" s="59"/>
      <c r="R32" s="10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16" customFormat="1" ht="63" x14ac:dyDescent="0.25">
      <c r="A33" s="56"/>
      <c r="B33" s="71" t="s">
        <v>10</v>
      </c>
      <c r="C33" s="72"/>
      <c r="D33" s="72"/>
      <c r="E33" s="77"/>
      <c r="F33" s="77"/>
      <c r="G33" s="77"/>
      <c r="H33" s="77"/>
      <c r="I33" s="77"/>
      <c r="J33" s="77"/>
      <c r="K33" s="78"/>
      <c r="L33" s="78"/>
      <c r="M33" s="77"/>
      <c r="N33" s="77"/>
      <c r="O33" s="77"/>
      <c r="P33" s="59">
        <v>31</v>
      </c>
      <c r="Q33" s="59">
        <v>31</v>
      </c>
      <c r="R33" s="99">
        <f t="shared" si="1"/>
        <v>1</v>
      </c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16" customFormat="1" ht="47.25" x14ac:dyDescent="0.25">
      <c r="A34" s="56"/>
      <c r="B34" s="71" t="s">
        <v>11</v>
      </c>
      <c r="C34" s="72"/>
      <c r="D34" s="72"/>
      <c r="E34" s="77"/>
      <c r="F34" s="77"/>
      <c r="G34" s="77"/>
      <c r="H34" s="77"/>
      <c r="I34" s="77"/>
      <c r="J34" s="77"/>
      <c r="K34" s="78"/>
      <c r="L34" s="78"/>
      <c r="M34" s="77"/>
      <c r="N34" s="77"/>
      <c r="O34" s="77"/>
      <c r="P34" s="59">
        <v>30</v>
      </c>
      <c r="Q34" s="59">
        <v>30</v>
      </c>
      <c r="R34" s="99">
        <f t="shared" si="1"/>
        <v>1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16" customFormat="1" ht="47.25" x14ac:dyDescent="0.25">
      <c r="A35" s="56" t="s">
        <v>35</v>
      </c>
      <c r="B35" s="65" t="s">
        <v>27</v>
      </c>
      <c r="C35" s="66">
        <f>E35+G35+I35+K35+M35</f>
        <v>563</v>
      </c>
      <c r="D35" s="66">
        <f>F35+H35+J35+L35+N35</f>
        <v>385.6</v>
      </c>
      <c r="E35" s="67"/>
      <c r="F35" s="67"/>
      <c r="G35" s="67"/>
      <c r="H35" s="67"/>
      <c r="I35" s="67"/>
      <c r="J35" s="67"/>
      <c r="K35" s="66">
        <v>563</v>
      </c>
      <c r="L35" s="66">
        <v>385.6</v>
      </c>
      <c r="M35" s="79"/>
      <c r="N35" s="79"/>
      <c r="O35" s="68">
        <f>D35/C35</f>
        <v>0.6849023090586146</v>
      </c>
      <c r="P35" s="59"/>
      <c r="Q35" s="81"/>
      <c r="R35" s="101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16" customFormat="1" ht="63" x14ac:dyDescent="0.25">
      <c r="A36" s="56"/>
      <c r="B36" s="71" t="s">
        <v>12</v>
      </c>
      <c r="C36" s="72"/>
      <c r="D36" s="72"/>
      <c r="E36" s="77"/>
      <c r="F36" s="77"/>
      <c r="G36" s="77"/>
      <c r="H36" s="77"/>
      <c r="I36" s="77"/>
      <c r="J36" s="77"/>
      <c r="K36" s="78"/>
      <c r="L36" s="78"/>
      <c r="M36" s="77"/>
      <c r="N36" s="77"/>
      <c r="O36" s="77"/>
      <c r="P36" s="59">
        <v>8</v>
      </c>
      <c r="Q36" s="59">
        <v>5</v>
      </c>
      <c r="R36" s="99">
        <f t="shared" si="1"/>
        <v>0.625</v>
      </c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16" customFormat="1" ht="47.25" x14ac:dyDescent="0.25">
      <c r="A37" s="56"/>
      <c r="B37" s="71" t="s">
        <v>75</v>
      </c>
      <c r="C37" s="72"/>
      <c r="D37" s="72"/>
      <c r="E37" s="77"/>
      <c r="F37" s="77"/>
      <c r="G37" s="77"/>
      <c r="H37" s="77"/>
      <c r="I37" s="77"/>
      <c r="J37" s="77"/>
      <c r="K37" s="78"/>
      <c r="L37" s="78"/>
      <c r="M37" s="77"/>
      <c r="N37" s="77"/>
      <c r="O37" s="77"/>
      <c r="P37" s="59">
        <v>1</v>
      </c>
      <c r="Q37" s="59">
        <v>1</v>
      </c>
      <c r="R37" s="99">
        <f>Q37/P37</f>
        <v>1</v>
      </c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16" customFormat="1" ht="31.5" x14ac:dyDescent="0.25">
      <c r="A38" s="56" t="s">
        <v>36</v>
      </c>
      <c r="B38" s="65" t="s">
        <v>38</v>
      </c>
      <c r="C38" s="66">
        <f>E38+G38+I38+K38+M38</f>
        <v>10.199999999999999</v>
      </c>
      <c r="D38" s="66">
        <f>F38+H38+J38+L38+N38</f>
        <v>10.199999999999999</v>
      </c>
      <c r="E38" s="67"/>
      <c r="F38" s="67"/>
      <c r="G38" s="67"/>
      <c r="H38" s="67"/>
      <c r="I38" s="67"/>
      <c r="J38" s="67"/>
      <c r="K38" s="66">
        <v>10.199999999999999</v>
      </c>
      <c r="L38" s="66">
        <v>10.199999999999999</v>
      </c>
      <c r="M38" s="79"/>
      <c r="N38" s="79"/>
      <c r="O38" s="68">
        <f>D38/C38</f>
        <v>1</v>
      </c>
      <c r="P38" s="59"/>
      <c r="Q38" s="81"/>
      <c r="R38" s="101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16" customFormat="1" ht="65.25" customHeight="1" x14ac:dyDescent="0.25">
      <c r="A39" s="56"/>
      <c r="B39" s="71" t="s">
        <v>39</v>
      </c>
      <c r="C39" s="72"/>
      <c r="D39" s="72"/>
      <c r="E39" s="77"/>
      <c r="F39" s="77"/>
      <c r="G39" s="77"/>
      <c r="H39" s="77"/>
      <c r="I39" s="77"/>
      <c r="J39" s="77"/>
      <c r="K39" s="78"/>
      <c r="L39" s="78"/>
      <c r="M39" s="77"/>
      <c r="N39" s="77"/>
      <c r="O39" s="77"/>
      <c r="P39" s="59">
        <v>20</v>
      </c>
      <c r="Q39" s="59">
        <v>20</v>
      </c>
      <c r="R39" s="99">
        <f t="shared" si="1"/>
        <v>1</v>
      </c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16" customFormat="1" ht="45.75" customHeight="1" x14ac:dyDescent="0.25">
      <c r="A40" s="56" t="s">
        <v>37</v>
      </c>
      <c r="B40" s="65" t="s">
        <v>50</v>
      </c>
      <c r="C40" s="66">
        <f>E40+G40+I40+K40+M40</f>
        <v>163</v>
      </c>
      <c r="D40" s="66">
        <f>F40+H40+J40+L40+N40</f>
        <v>140</v>
      </c>
      <c r="E40" s="67"/>
      <c r="F40" s="67"/>
      <c r="G40" s="67"/>
      <c r="H40" s="67"/>
      <c r="I40" s="67"/>
      <c r="J40" s="67"/>
      <c r="K40" s="66">
        <v>163</v>
      </c>
      <c r="L40" s="66">
        <v>140</v>
      </c>
      <c r="M40" s="79"/>
      <c r="N40" s="79"/>
      <c r="O40" s="68">
        <f>D40/C40</f>
        <v>0.85889570552147243</v>
      </c>
      <c r="P40" s="59"/>
      <c r="Q40" s="59"/>
      <c r="R40" s="101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16" customFormat="1" ht="36" customHeight="1" x14ac:dyDescent="0.25">
      <c r="A41" s="56"/>
      <c r="B41" s="71" t="s">
        <v>60</v>
      </c>
      <c r="C41" s="72"/>
      <c r="D41" s="72"/>
      <c r="E41" s="77"/>
      <c r="F41" s="77"/>
      <c r="G41" s="77"/>
      <c r="H41" s="77"/>
      <c r="I41" s="77"/>
      <c r="J41" s="77"/>
      <c r="K41" s="78"/>
      <c r="L41" s="78"/>
      <c r="M41" s="77"/>
      <c r="N41" s="77"/>
      <c r="O41" s="77"/>
      <c r="P41" s="59">
        <v>3</v>
      </c>
      <c r="Q41" s="59">
        <v>3</v>
      </c>
      <c r="R41" s="99">
        <f t="shared" si="1"/>
        <v>1</v>
      </c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16" customFormat="1" ht="63" x14ac:dyDescent="0.25">
      <c r="A42" s="56"/>
      <c r="B42" s="71" t="s">
        <v>66</v>
      </c>
      <c r="C42" s="72"/>
      <c r="D42" s="72"/>
      <c r="E42" s="77"/>
      <c r="F42" s="77"/>
      <c r="G42" s="77"/>
      <c r="H42" s="77"/>
      <c r="I42" s="77"/>
      <c r="J42" s="77"/>
      <c r="K42" s="78"/>
      <c r="L42" s="78"/>
      <c r="M42" s="77"/>
      <c r="N42" s="77"/>
      <c r="O42" s="77"/>
      <c r="P42" s="59">
        <v>25</v>
      </c>
      <c r="Q42" s="59">
        <v>25</v>
      </c>
      <c r="R42" s="99">
        <f t="shared" si="1"/>
        <v>1</v>
      </c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16" customFormat="1" ht="47.25" x14ac:dyDescent="0.25">
      <c r="A43" s="56" t="s">
        <v>49</v>
      </c>
      <c r="B43" s="65" t="s">
        <v>52</v>
      </c>
      <c r="C43" s="66">
        <f>E43+G43+I43+K43+M43</f>
        <v>5.0999999999999996</v>
      </c>
      <c r="D43" s="66">
        <f>F43+H43+J43+L43+N43</f>
        <v>5.0999999999999996</v>
      </c>
      <c r="E43" s="67"/>
      <c r="F43" s="67"/>
      <c r="G43" s="67"/>
      <c r="H43" s="67"/>
      <c r="I43" s="67"/>
      <c r="J43" s="67"/>
      <c r="K43" s="66">
        <v>5.0999999999999996</v>
      </c>
      <c r="L43" s="66">
        <v>5.0999999999999996</v>
      </c>
      <c r="M43" s="79"/>
      <c r="N43" s="79"/>
      <c r="O43" s="68">
        <f>D43/C43</f>
        <v>1</v>
      </c>
      <c r="P43" s="81"/>
      <c r="Q43" s="81"/>
      <c r="R43" s="101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16" customFormat="1" ht="52.5" customHeight="1" x14ac:dyDescent="0.25">
      <c r="A44" s="56"/>
      <c r="B44" s="71" t="s">
        <v>67</v>
      </c>
      <c r="C44" s="72"/>
      <c r="D44" s="72"/>
      <c r="E44" s="77"/>
      <c r="F44" s="77"/>
      <c r="G44" s="77"/>
      <c r="H44" s="77"/>
      <c r="I44" s="77"/>
      <c r="J44" s="77"/>
      <c r="K44" s="78"/>
      <c r="L44" s="78"/>
      <c r="M44" s="77"/>
      <c r="N44" s="77"/>
      <c r="O44" s="77"/>
      <c r="P44" s="59">
        <v>5</v>
      </c>
      <c r="Q44" s="59">
        <v>5</v>
      </c>
      <c r="R44" s="99">
        <f t="shared" si="1"/>
        <v>1</v>
      </c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16" customFormat="1" ht="37.5" customHeight="1" x14ac:dyDescent="0.25">
      <c r="A45" s="56" t="s">
        <v>51</v>
      </c>
      <c r="B45" s="65" t="s">
        <v>53</v>
      </c>
      <c r="C45" s="66">
        <f>E45+G45+I45+K45+M45</f>
        <v>16.23</v>
      </c>
      <c r="D45" s="66">
        <f>F45+H45+J45+L45+N45</f>
        <v>15.7</v>
      </c>
      <c r="E45" s="67"/>
      <c r="F45" s="67"/>
      <c r="G45" s="67"/>
      <c r="H45" s="67"/>
      <c r="I45" s="67"/>
      <c r="J45" s="67"/>
      <c r="K45" s="66">
        <v>16.23</v>
      </c>
      <c r="L45" s="66">
        <v>15.7</v>
      </c>
      <c r="M45" s="67"/>
      <c r="N45" s="79"/>
      <c r="O45" s="68">
        <f>D45/C45</f>
        <v>0.96734442390634623</v>
      </c>
      <c r="P45" s="81"/>
      <c r="Q45" s="81"/>
      <c r="R45" s="101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s="16" customFormat="1" ht="63.75" customHeight="1" x14ac:dyDescent="0.25">
      <c r="A46" s="56"/>
      <c r="B46" s="71" t="s">
        <v>68</v>
      </c>
      <c r="C46" s="72"/>
      <c r="D46" s="72"/>
      <c r="E46" s="77"/>
      <c r="F46" s="77"/>
      <c r="G46" s="77"/>
      <c r="H46" s="77"/>
      <c r="I46" s="77"/>
      <c r="J46" s="77"/>
      <c r="K46" s="78"/>
      <c r="L46" s="78"/>
      <c r="M46" s="77"/>
      <c r="N46" s="77"/>
      <c r="O46" s="77"/>
      <c r="P46" s="59">
        <v>3</v>
      </c>
      <c r="Q46" s="59">
        <v>3</v>
      </c>
      <c r="R46" s="99">
        <f t="shared" si="1"/>
        <v>1</v>
      </c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ht="82.5" x14ac:dyDescent="0.25">
      <c r="A47" s="57" t="s">
        <v>58</v>
      </c>
      <c r="B47" s="61" t="s">
        <v>72</v>
      </c>
      <c r="C47" s="62">
        <f>E47+G47+K47+M47</f>
        <v>15603.14</v>
      </c>
      <c r="D47" s="62">
        <f>F47+H47+J47+L47</f>
        <v>15603.1</v>
      </c>
      <c r="E47" s="62">
        <f t="shared" ref="E47:J47" si="2">E48</f>
        <v>14311.4</v>
      </c>
      <c r="F47" s="62">
        <f>F48</f>
        <v>14311.4</v>
      </c>
      <c r="G47" s="62">
        <f>G48</f>
        <v>626.64</v>
      </c>
      <c r="H47" s="62">
        <f>H48</f>
        <v>626.6</v>
      </c>
      <c r="I47" s="62">
        <f t="shared" si="2"/>
        <v>0</v>
      </c>
      <c r="J47" s="62">
        <f t="shared" si="2"/>
        <v>0</v>
      </c>
      <c r="K47" s="62">
        <f>K48</f>
        <v>665.1</v>
      </c>
      <c r="L47" s="62">
        <f>L48</f>
        <v>665.1</v>
      </c>
      <c r="M47" s="62">
        <f t="shared" ref="M47:N47" si="3">M48</f>
        <v>0</v>
      </c>
      <c r="N47" s="62">
        <f t="shared" si="3"/>
        <v>0</v>
      </c>
      <c r="O47" s="63">
        <f>D47/C47</f>
        <v>0.99999743641343997</v>
      </c>
      <c r="P47" s="82"/>
      <c r="Q47" s="82"/>
      <c r="R47" s="64">
        <f>ROUND((R49+R50)/2,1)</f>
        <v>1</v>
      </c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</row>
    <row r="48" spans="1:46" ht="84" customHeight="1" x14ac:dyDescent="0.6">
      <c r="A48" s="54"/>
      <c r="B48" s="65" t="s">
        <v>76</v>
      </c>
      <c r="C48" s="66">
        <f>E48+G48+I48+K48+M48</f>
        <v>15603.14</v>
      </c>
      <c r="D48" s="66">
        <f>F48+H48+J48+L48+N48</f>
        <v>15603.1</v>
      </c>
      <c r="E48" s="66">
        <v>14311.4</v>
      </c>
      <c r="F48" s="66">
        <v>14311.4</v>
      </c>
      <c r="G48" s="66">
        <v>626.64</v>
      </c>
      <c r="H48" s="66">
        <v>626.6</v>
      </c>
      <c r="I48" s="66">
        <v>0</v>
      </c>
      <c r="J48" s="66">
        <v>0</v>
      </c>
      <c r="K48" s="66">
        <v>665.1</v>
      </c>
      <c r="L48" s="66">
        <v>665.1</v>
      </c>
      <c r="M48" s="66">
        <v>0</v>
      </c>
      <c r="N48" s="66">
        <v>0</v>
      </c>
      <c r="O48" s="83">
        <f>D48/C48</f>
        <v>0.99999743641343997</v>
      </c>
      <c r="P48" s="59">
        <v>19.5</v>
      </c>
      <c r="Q48" s="59">
        <v>19.5</v>
      </c>
      <c r="R48" s="99">
        <f t="shared" si="1"/>
        <v>1</v>
      </c>
      <c r="S48" s="50"/>
      <c r="T48" s="38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</row>
    <row r="49" spans="1:46" ht="33" customHeight="1" x14ac:dyDescent="0.25">
      <c r="A49" s="56"/>
      <c r="B49" s="71" t="s">
        <v>55</v>
      </c>
      <c r="C49" s="72"/>
      <c r="D49" s="72"/>
      <c r="E49" s="77"/>
      <c r="F49" s="77"/>
      <c r="G49" s="77"/>
      <c r="H49" s="77"/>
      <c r="I49" s="77"/>
      <c r="J49" s="77"/>
      <c r="K49" s="78"/>
      <c r="L49" s="78"/>
      <c r="M49" s="77"/>
      <c r="N49" s="77"/>
      <c r="O49" s="77"/>
      <c r="P49" s="59">
        <v>1</v>
      </c>
      <c r="Q49" s="59">
        <v>1</v>
      </c>
      <c r="R49" s="99">
        <f t="shared" si="1"/>
        <v>1</v>
      </c>
      <c r="S49" s="37"/>
      <c r="T49" s="60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</row>
    <row r="50" spans="1:46" ht="31.5" x14ac:dyDescent="0.25">
      <c r="A50" s="56"/>
      <c r="B50" s="71" t="s">
        <v>56</v>
      </c>
      <c r="C50" s="72"/>
      <c r="D50" s="72"/>
      <c r="E50" s="77"/>
      <c r="F50" s="77"/>
      <c r="G50" s="77"/>
      <c r="H50" s="77"/>
      <c r="I50" s="77"/>
      <c r="J50" s="77"/>
      <c r="K50" s="78"/>
      <c r="L50" s="78"/>
      <c r="M50" s="77"/>
      <c r="N50" s="77"/>
      <c r="O50" s="77"/>
      <c r="P50" s="59">
        <v>19.533000000000001</v>
      </c>
      <c r="Q50" s="59">
        <v>19.5</v>
      </c>
      <c r="R50" s="99">
        <f t="shared" si="1"/>
        <v>0.99831055137459679</v>
      </c>
      <c r="S50" s="37"/>
      <c r="T50" s="60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1:46" s="16" customFormat="1" ht="66" x14ac:dyDescent="0.25">
      <c r="A51" s="57" t="s">
        <v>59</v>
      </c>
      <c r="B51" s="61" t="s">
        <v>73</v>
      </c>
      <c r="C51" s="62">
        <f>E51+G51+I51+K51+M51</f>
        <v>425.5</v>
      </c>
      <c r="D51" s="62">
        <f>F51+H51+L51+N51</f>
        <v>418.9</v>
      </c>
      <c r="E51" s="62">
        <f t="shared" ref="E51:L51" si="4">E52+E59</f>
        <v>0</v>
      </c>
      <c r="F51" s="62">
        <f t="shared" si="4"/>
        <v>0</v>
      </c>
      <c r="G51" s="62">
        <f t="shared" si="4"/>
        <v>0</v>
      </c>
      <c r="H51" s="62">
        <f t="shared" si="4"/>
        <v>0</v>
      </c>
      <c r="I51" s="62">
        <f t="shared" si="4"/>
        <v>0</v>
      </c>
      <c r="J51" s="62">
        <f t="shared" si="4"/>
        <v>0</v>
      </c>
      <c r="K51" s="62">
        <f t="shared" si="4"/>
        <v>425.5</v>
      </c>
      <c r="L51" s="62">
        <f t="shared" si="4"/>
        <v>418.9</v>
      </c>
      <c r="M51" s="62">
        <v>0</v>
      </c>
      <c r="N51" s="62">
        <f>N52+N59</f>
        <v>0</v>
      </c>
      <c r="O51" s="63">
        <f>D51/C51</f>
        <v>0.98448883666274967</v>
      </c>
      <c r="P51" s="82"/>
      <c r="Q51" s="82"/>
      <c r="R51" s="102">
        <f>(R54+R56+R58+R62)/4</f>
        <v>0.9642857142857143</v>
      </c>
      <c r="S51" s="51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ht="48.75" customHeight="1" x14ac:dyDescent="0.25">
      <c r="A52" s="58"/>
      <c r="B52" s="84" t="s">
        <v>46</v>
      </c>
      <c r="C52" s="85">
        <f>E52+G52+I52+K52+M52</f>
        <v>422</v>
      </c>
      <c r="D52" s="85">
        <f>F52+H52+J52+L52+N52</f>
        <v>415.4</v>
      </c>
      <c r="E52" s="85">
        <f t="shared" ref="E52:L52" si="5">E53+E55+E57</f>
        <v>0</v>
      </c>
      <c r="F52" s="85">
        <f t="shared" si="5"/>
        <v>0</v>
      </c>
      <c r="G52" s="85">
        <f t="shared" si="5"/>
        <v>0</v>
      </c>
      <c r="H52" s="85">
        <f t="shared" si="5"/>
        <v>0</v>
      </c>
      <c r="I52" s="85">
        <f t="shared" si="5"/>
        <v>0</v>
      </c>
      <c r="J52" s="85">
        <f t="shared" si="5"/>
        <v>0</v>
      </c>
      <c r="K52" s="85">
        <f t="shared" si="5"/>
        <v>422</v>
      </c>
      <c r="L52" s="85">
        <f t="shared" si="5"/>
        <v>415.4</v>
      </c>
      <c r="M52" s="85">
        <v>0</v>
      </c>
      <c r="N52" s="85">
        <f>N53+N55+N57</f>
        <v>0</v>
      </c>
      <c r="O52" s="63">
        <f>D52/C52</f>
        <v>0.98436018957345961</v>
      </c>
      <c r="P52" s="86"/>
      <c r="Q52" s="86"/>
      <c r="R52" s="103">
        <f>ROUND((R54+R56+R58)/3,2)</f>
        <v>0.95</v>
      </c>
      <c r="S52" s="38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</row>
    <row r="53" spans="1:46" ht="39.75" customHeight="1" x14ac:dyDescent="0.6">
      <c r="A53" s="56" t="s">
        <v>29</v>
      </c>
      <c r="B53" s="65" t="s">
        <v>43</v>
      </c>
      <c r="C53" s="66">
        <f>E53+G53+I53+K53+M53</f>
        <v>17.2</v>
      </c>
      <c r="D53" s="66">
        <f>F53+H53+J53+L53+N53</f>
        <v>17.2</v>
      </c>
      <c r="E53" s="67"/>
      <c r="F53" s="67"/>
      <c r="G53" s="67"/>
      <c r="H53" s="67"/>
      <c r="I53" s="67"/>
      <c r="J53" s="67"/>
      <c r="K53" s="66">
        <v>17.2</v>
      </c>
      <c r="L53" s="66">
        <v>17.2</v>
      </c>
      <c r="M53" s="67"/>
      <c r="N53" s="67"/>
      <c r="O53" s="68">
        <f>D53/C53</f>
        <v>1</v>
      </c>
      <c r="P53" s="59"/>
      <c r="Q53" s="59"/>
      <c r="R53" s="99"/>
      <c r="S53" s="50"/>
      <c r="T53" s="37"/>
      <c r="U53" s="37"/>
      <c r="V53" s="45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</row>
    <row r="54" spans="1:46" ht="47.25" x14ac:dyDescent="0.25">
      <c r="A54" s="56"/>
      <c r="B54" s="71" t="s">
        <v>40</v>
      </c>
      <c r="C54" s="72"/>
      <c r="D54" s="72"/>
      <c r="E54" s="73"/>
      <c r="F54" s="73"/>
      <c r="G54" s="73"/>
      <c r="H54" s="73"/>
      <c r="I54" s="73"/>
      <c r="J54" s="73"/>
      <c r="K54" s="72"/>
      <c r="L54" s="72"/>
      <c r="M54" s="73"/>
      <c r="N54" s="73"/>
      <c r="O54" s="74"/>
      <c r="P54" s="59">
        <v>6</v>
      </c>
      <c r="Q54" s="59">
        <v>6</v>
      </c>
      <c r="R54" s="99">
        <f t="shared" ref="R54:R58" si="6">Q54/P54</f>
        <v>1</v>
      </c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</row>
    <row r="55" spans="1:46" ht="45" x14ac:dyDescent="0.6">
      <c r="A55" s="56" t="s">
        <v>30</v>
      </c>
      <c r="B55" s="65" t="s">
        <v>44</v>
      </c>
      <c r="C55" s="66">
        <f>E55+G55+I55+K55+M55</f>
        <v>54.6</v>
      </c>
      <c r="D55" s="66">
        <f>F55+H55+J55+L55+N55</f>
        <v>48</v>
      </c>
      <c r="E55" s="67"/>
      <c r="F55" s="67"/>
      <c r="G55" s="67"/>
      <c r="H55" s="67"/>
      <c r="I55" s="67"/>
      <c r="J55" s="67"/>
      <c r="K55" s="66">
        <v>54.6</v>
      </c>
      <c r="L55" s="66">
        <v>48</v>
      </c>
      <c r="M55" s="67"/>
      <c r="N55" s="67"/>
      <c r="O55" s="68">
        <f>D55/C55</f>
        <v>0.87912087912087911</v>
      </c>
      <c r="P55" s="59"/>
      <c r="Q55" s="59"/>
      <c r="R55" s="99"/>
      <c r="S55" s="50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</row>
    <row r="56" spans="1:46" ht="36.75" customHeight="1" x14ac:dyDescent="0.25">
      <c r="A56" s="56"/>
      <c r="B56" s="71" t="s">
        <v>41</v>
      </c>
      <c r="C56" s="72"/>
      <c r="D56" s="72"/>
      <c r="E56" s="73"/>
      <c r="F56" s="73"/>
      <c r="G56" s="73"/>
      <c r="H56" s="73"/>
      <c r="I56" s="73"/>
      <c r="J56" s="73"/>
      <c r="K56" s="72"/>
      <c r="L56" s="72"/>
      <c r="M56" s="73"/>
      <c r="N56" s="73"/>
      <c r="O56" s="74"/>
      <c r="P56" s="59">
        <v>14</v>
      </c>
      <c r="Q56" s="59">
        <v>12</v>
      </c>
      <c r="R56" s="99">
        <f t="shared" si="6"/>
        <v>0.8571428571428571</v>
      </c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</row>
    <row r="57" spans="1:46" ht="84" customHeight="1" x14ac:dyDescent="0.25">
      <c r="A57" s="56" t="s">
        <v>32</v>
      </c>
      <c r="B57" s="65" t="s">
        <v>45</v>
      </c>
      <c r="C57" s="66">
        <f>E57+G57+I57+K57</f>
        <v>350.2</v>
      </c>
      <c r="D57" s="66">
        <f>F57+H57+J57+L57+N57</f>
        <v>350.2</v>
      </c>
      <c r="E57" s="67"/>
      <c r="F57" s="67"/>
      <c r="G57" s="67"/>
      <c r="H57" s="67"/>
      <c r="I57" s="67"/>
      <c r="J57" s="67"/>
      <c r="K57" s="66">
        <v>350.2</v>
      </c>
      <c r="L57" s="66">
        <v>350.2</v>
      </c>
      <c r="M57" s="67"/>
      <c r="N57" s="67"/>
      <c r="O57" s="68">
        <f>D57/C57</f>
        <v>1</v>
      </c>
      <c r="P57" s="59"/>
      <c r="Q57" s="81"/>
      <c r="R57" s="101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</row>
    <row r="58" spans="1:46" ht="80.25" customHeight="1" x14ac:dyDescent="0.25">
      <c r="A58" s="56"/>
      <c r="B58" s="71" t="s">
        <v>42</v>
      </c>
      <c r="C58" s="72"/>
      <c r="D58" s="72"/>
      <c r="E58" s="73"/>
      <c r="F58" s="73"/>
      <c r="G58" s="73"/>
      <c r="H58" s="73"/>
      <c r="I58" s="73"/>
      <c r="J58" s="73"/>
      <c r="K58" s="72"/>
      <c r="L58" s="72"/>
      <c r="M58" s="73"/>
      <c r="N58" s="73"/>
      <c r="O58" s="74"/>
      <c r="P58" s="59">
        <v>3</v>
      </c>
      <c r="Q58" s="59">
        <v>3</v>
      </c>
      <c r="R58" s="99">
        <f t="shared" si="6"/>
        <v>1</v>
      </c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</row>
    <row r="59" spans="1:46" ht="51.75" x14ac:dyDescent="0.25">
      <c r="A59" s="93"/>
      <c r="B59" s="84" t="s">
        <v>47</v>
      </c>
      <c r="C59" s="85">
        <f t="shared" ref="C59:D61" si="7">E59+G59+I59+K59+M59</f>
        <v>3.5</v>
      </c>
      <c r="D59" s="85">
        <f t="shared" si="7"/>
        <v>3.5</v>
      </c>
      <c r="E59" s="85">
        <f t="shared" ref="E59:N59" si="8">E60+E61</f>
        <v>0</v>
      </c>
      <c r="F59" s="85">
        <f t="shared" si="8"/>
        <v>0</v>
      </c>
      <c r="G59" s="85">
        <f t="shared" si="8"/>
        <v>0</v>
      </c>
      <c r="H59" s="85">
        <f t="shared" si="8"/>
        <v>0</v>
      </c>
      <c r="I59" s="85">
        <f t="shared" si="8"/>
        <v>0</v>
      </c>
      <c r="J59" s="85">
        <f t="shared" si="8"/>
        <v>0</v>
      </c>
      <c r="K59" s="85">
        <f t="shared" si="8"/>
        <v>3.5</v>
      </c>
      <c r="L59" s="85">
        <f t="shared" si="8"/>
        <v>3.5</v>
      </c>
      <c r="M59" s="85">
        <f t="shared" si="8"/>
        <v>0</v>
      </c>
      <c r="N59" s="85">
        <f t="shared" si="8"/>
        <v>0</v>
      </c>
      <c r="O59" s="63">
        <f>D59/C59</f>
        <v>1</v>
      </c>
      <c r="P59" s="87"/>
      <c r="Q59" s="87"/>
      <c r="R59" s="103">
        <f>ROUND((R62)/1,2)</f>
        <v>1</v>
      </c>
      <c r="S59" s="37"/>
      <c r="T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</row>
    <row r="60" spans="1:46" ht="39" hidden="1" customHeight="1" x14ac:dyDescent="0.25">
      <c r="A60" s="94" t="s">
        <v>29</v>
      </c>
      <c r="B60" s="65" t="s">
        <v>43</v>
      </c>
      <c r="C60" s="66">
        <f t="shared" si="7"/>
        <v>0</v>
      </c>
      <c r="D60" s="66">
        <f t="shared" si="7"/>
        <v>0</v>
      </c>
      <c r="E60" s="67"/>
      <c r="F60" s="67"/>
      <c r="G60" s="67"/>
      <c r="H60" s="67"/>
      <c r="I60" s="67"/>
      <c r="J60" s="67"/>
      <c r="K60" s="66">
        <v>0</v>
      </c>
      <c r="L60" s="66">
        <v>0</v>
      </c>
      <c r="M60" s="67"/>
      <c r="N60" s="67"/>
      <c r="O60" s="83">
        <v>0</v>
      </c>
      <c r="P60" s="59"/>
      <c r="Q60" s="59"/>
      <c r="R60" s="99"/>
      <c r="S60" s="38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</row>
    <row r="61" spans="1:46" ht="34.5" customHeight="1" x14ac:dyDescent="0.25">
      <c r="A61" s="94" t="s">
        <v>30</v>
      </c>
      <c r="B61" s="65" t="s">
        <v>44</v>
      </c>
      <c r="C61" s="66">
        <f t="shared" si="7"/>
        <v>3.5</v>
      </c>
      <c r="D61" s="66">
        <f t="shared" si="7"/>
        <v>3.5</v>
      </c>
      <c r="E61" s="67"/>
      <c r="F61" s="67"/>
      <c r="G61" s="67"/>
      <c r="H61" s="67"/>
      <c r="I61" s="67"/>
      <c r="J61" s="67"/>
      <c r="K61" s="66">
        <v>3.5</v>
      </c>
      <c r="L61" s="66">
        <v>3.5</v>
      </c>
      <c r="M61" s="67"/>
      <c r="N61" s="67"/>
      <c r="O61" s="83">
        <f>D61/C61</f>
        <v>1</v>
      </c>
      <c r="P61" s="59"/>
      <c r="Q61" s="59"/>
      <c r="R61" s="99"/>
      <c r="S61" s="51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</row>
    <row r="62" spans="1:46" ht="31.5" x14ac:dyDescent="0.25">
      <c r="A62" s="94"/>
      <c r="B62" s="71" t="s">
        <v>41</v>
      </c>
      <c r="C62" s="72"/>
      <c r="D62" s="72"/>
      <c r="E62" s="73"/>
      <c r="F62" s="73"/>
      <c r="G62" s="73"/>
      <c r="H62" s="73"/>
      <c r="I62" s="73"/>
      <c r="J62" s="73"/>
      <c r="K62" s="72"/>
      <c r="L62" s="72"/>
      <c r="M62" s="73"/>
      <c r="N62" s="73"/>
      <c r="O62" s="74"/>
      <c r="P62" s="59">
        <v>1</v>
      </c>
      <c r="Q62" s="59">
        <v>1</v>
      </c>
      <c r="R62" s="99">
        <f t="shared" ref="R62" si="9">Q62/P62</f>
        <v>1</v>
      </c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</row>
    <row r="63" spans="1:46" ht="68.25" customHeight="1" x14ac:dyDescent="0.25">
      <c r="A63" s="95" t="s">
        <v>62</v>
      </c>
      <c r="B63" s="61" t="s">
        <v>77</v>
      </c>
      <c r="C63" s="62">
        <f>E63+G63+I63+K63+M63</f>
        <v>14.4</v>
      </c>
      <c r="D63" s="62">
        <f t="shared" ref="D63" si="10">F63+H63+J63+L63+N63</f>
        <v>13.5</v>
      </c>
      <c r="E63" s="62">
        <f>E64+E67</f>
        <v>0</v>
      </c>
      <c r="F63" s="62">
        <f t="shared" ref="F63:N63" si="11">F64+F67</f>
        <v>0</v>
      </c>
      <c r="G63" s="62">
        <f t="shared" si="11"/>
        <v>0</v>
      </c>
      <c r="H63" s="62">
        <f t="shared" si="11"/>
        <v>0</v>
      </c>
      <c r="I63" s="62">
        <f t="shared" si="11"/>
        <v>0</v>
      </c>
      <c r="J63" s="62">
        <f t="shared" si="11"/>
        <v>0</v>
      </c>
      <c r="K63" s="62">
        <f>K64+K67</f>
        <v>14.4</v>
      </c>
      <c r="L63" s="62">
        <f>L64+L67</f>
        <v>13.5</v>
      </c>
      <c r="M63" s="62">
        <f t="shared" si="11"/>
        <v>0</v>
      </c>
      <c r="N63" s="62">
        <f t="shared" si="11"/>
        <v>0</v>
      </c>
      <c r="O63" s="63">
        <f>D63/C63</f>
        <v>0.9375</v>
      </c>
      <c r="P63" s="82"/>
      <c r="Q63" s="82"/>
      <c r="R63" s="64">
        <f>R64</f>
        <v>1</v>
      </c>
      <c r="S63" s="40"/>
      <c r="T63" s="37"/>
      <c r="U63" s="40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</row>
    <row r="64" spans="1:46" ht="51.75" customHeight="1" x14ac:dyDescent="0.25">
      <c r="A64" s="96"/>
      <c r="B64" s="84" t="s">
        <v>46</v>
      </c>
      <c r="C64" s="85">
        <f>E64+G64+I64+K64+M64</f>
        <v>9</v>
      </c>
      <c r="D64" s="85">
        <f t="shared" ref="D64:D65" si="12">F64+H64+J64+L64+N64</f>
        <v>8.1</v>
      </c>
      <c r="E64" s="85">
        <f t="shared" ref="E64:J64" si="13">E65</f>
        <v>0</v>
      </c>
      <c r="F64" s="85">
        <f t="shared" si="13"/>
        <v>0</v>
      </c>
      <c r="G64" s="85">
        <f t="shared" si="13"/>
        <v>0</v>
      </c>
      <c r="H64" s="85">
        <f t="shared" si="13"/>
        <v>0</v>
      </c>
      <c r="I64" s="85">
        <f t="shared" si="13"/>
        <v>0</v>
      </c>
      <c r="J64" s="85">
        <f t="shared" si="13"/>
        <v>0</v>
      </c>
      <c r="K64" s="85">
        <f>K65</f>
        <v>9</v>
      </c>
      <c r="L64" s="85">
        <v>8.1</v>
      </c>
      <c r="M64" s="85">
        <f t="shared" ref="M64:N64" si="14">M65</f>
        <v>0</v>
      </c>
      <c r="N64" s="85">
        <f t="shared" si="14"/>
        <v>0</v>
      </c>
      <c r="O64" s="63">
        <f>D64/C64</f>
        <v>0.89999999999999991</v>
      </c>
      <c r="P64" s="86"/>
      <c r="Q64" s="86"/>
      <c r="R64" s="103">
        <f>R66</f>
        <v>1</v>
      </c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</row>
    <row r="65" spans="1:46" ht="84" customHeight="1" x14ac:dyDescent="0.25">
      <c r="A65" s="94" t="s">
        <v>29</v>
      </c>
      <c r="B65" s="75" t="s">
        <v>63</v>
      </c>
      <c r="C65" s="66">
        <f>E65+G65+I65+K65+M65</f>
        <v>9</v>
      </c>
      <c r="D65" s="66">
        <f t="shared" si="12"/>
        <v>8.1</v>
      </c>
      <c r="E65" s="67"/>
      <c r="F65" s="67"/>
      <c r="G65" s="67"/>
      <c r="H65" s="67"/>
      <c r="I65" s="67"/>
      <c r="J65" s="67"/>
      <c r="K65" s="66">
        <v>9</v>
      </c>
      <c r="L65" s="66">
        <v>8.1</v>
      </c>
      <c r="M65" s="67"/>
      <c r="N65" s="67"/>
      <c r="O65" s="83">
        <f>D65/C65</f>
        <v>0.89999999999999991</v>
      </c>
      <c r="P65" s="59"/>
      <c r="Q65" s="59"/>
      <c r="R65" s="9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</row>
    <row r="66" spans="1:46" ht="51" customHeight="1" x14ac:dyDescent="0.25">
      <c r="A66" s="94"/>
      <c r="B66" s="71" t="s">
        <v>64</v>
      </c>
      <c r="C66" s="72"/>
      <c r="D66" s="72"/>
      <c r="E66" s="73"/>
      <c r="F66" s="73"/>
      <c r="G66" s="73"/>
      <c r="H66" s="73"/>
      <c r="I66" s="73"/>
      <c r="J66" s="73"/>
      <c r="K66" s="72"/>
      <c r="L66" s="72"/>
      <c r="M66" s="73"/>
      <c r="N66" s="73"/>
      <c r="O66" s="74"/>
      <c r="P66" s="59">
        <v>3</v>
      </c>
      <c r="Q66" s="59">
        <v>3</v>
      </c>
      <c r="R66" s="99">
        <f t="shared" ref="R66" si="15">Q66/P66</f>
        <v>1</v>
      </c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</row>
    <row r="67" spans="1:46" ht="51.75" x14ac:dyDescent="0.25">
      <c r="A67" s="93"/>
      <c r="B67" s="84" t="s">
        <v>47</v>
      </c>
      <c r="C67" s="85">
        <f>E67+G67+I67+K67+M67</f>
        <v>5.4</v>
      </c>
      <c r="D67" s="85">
        <f t="shared" ref="D67" si="16">F67+H67+J67+L67+N67</f>
        <v>5.4</v>
      </c>
      <c r="E67" s="85">
        <f t="shared" ref="E67" si="17">E68</f>
        <v>0</v>
      </c>
      <c r="F67" s="85">
        <f t="shared" ref="F67" si="18">F68</f>
        <v>0</v>
      </c>
      <c r="G67" s="85">
        <f t="shared" ref="G67" si="19">G68</f>
        <v>0</v>
      </c>
      <c r="H67" s="85">
        <f t="shared" ref="H67" si="20">H68</f>
        <v>0</v>
      </c>
      <c r="I67" s="85">
        <f t="shared" ref="I67" si="21">I68</f>
        <v>0</v>
      </c>
      <c r="J67" s="85">
        <f t="shared" ref="J67" si="22">J68</f>
        <v>0</v>
      </c>
      <c r="K67" s="85">
        <f t="shared" ref="K67" si="23">K68</f>
        <v>5.4</v>
      </c>
      <c r="L67" s="85">
        <f>L68</f>
        <v>5.4</v>
      </c>
      <c r="M67" s="85">
        <f t="shared" ref="M67" si="24">M68</f>
        <v>0</v>
      </c>
      <c r="N67" s="85">
        <f t="shared" ref="N67" si="25">N68</f>
        <v>0</v>
      </c>
      <c r="O67" s="63">
        <f>D67/C67</f>
        <v>1</v>
      </c>
      <c r="P67" s="86"/>
      <c r="Q67" s="86"/>
      <c r="R67" s="103">
        <f>R69</f>
        <v>1</v>
      </c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</row>
    <row r="68" spans="1:46" ht="78.75" x14ac:dyDescent="0.25">
      <c r="A68" s="94" t="s">
        <v>29</v>
      </c>
      <c r="B68" s="65" t="s">
        <v>63</v>
      </c>
      <c r="C68" s="66">
        <f>E68+G68+I68+K68+M68</f>
        <v>5.4</v>
      </c>
      <c r="D68" s="66">
        <f t="shared" ref="D68" si="26">F68+H68+J68+L68+N68</f>
        <v>5.4</v>
      </c>
      <c r="E68" s="67"/>
      <c r="F68" s="67"/>
      <c r="G68" s="67"/>
      <c r="H68" s="67"/>
      <c r="I68" s="67"/>
      <c r="J68" s="67"/>
      <c r="K68" s="66">
        <v>5.4</v>
      </c>
      <c r="L68" s="66">
        <v>5.4</v>
      </c>
      <c r="M68" s="67"/>
      <c r="N68" s="67"/>
      <c r="O68" s="83">
        <f>D68/C68</f>
        <v>1</v>
      </c>
      <c r="P68" s="59"/>
      <c r="Q68" s="59"/>
      <c r="R68" s="9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</row>
    <row r="69" spans="1:46" ht="54" customHeight="1" thickBot="1" x14ac:dyDescent="0.3">
      <c r="A69" s="97"/>
      <c r="B69" s="88" t="s">
        <v>64</v>
      </c>
      <c r="C69" s="89"/>
      <c r="D69" s="89"/>
      <c r="E69" s="90"/>
      <c r="F69" s="90"/>
      <c r="G69" s="90"/>
      <c r="H69" s="90"/>
      <c r="I69" s="90"/>
      <c r="J69" s="90"/>
      <c r="K69" s="89"/>
      <c r="L69" s="89"/>
      <c r="M69" s="90"/>
      <c r="N69" s="90"/>
      <c r="O69" s="91"/>
      <c r="P69" s="92">
        <v>2</v>
      </c>
      <c r="Q69" s="92">
        <v>2</v>
      </c>
      <c r="R69" s="104">
        <f t="shared" ref="R69" si="27">Q69/P69</f>
        <v>1</v>
      </c>
      <c r="S69" s="37"/>
      <c r="T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</row>
    <row r="70" spans="1:46" x14ac:dyDescent="0.25">
      <c r="A70" s="98"/>
      <c r="B70" s="98"/>
    </row>
    <row r="71" spans="1:46" x14ac:dyDescent="0.25">
      <c r="A71" s="98"/>
      <c r="B71" s="98"/>
    </row>
    <row r="72" spans="1:46" ht="16.5" x14ac:dyDescent="0.25">
      <c r="A72" s="9" t="s">
        <v>84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0"/>
      <c r="Q72" s="15"/>
      <c r="R72" s="11" t="s">
        <v>69</v>
      </c>
    </row>
  </sheetData>
  <mergeCells count="12">
    <mergeCell ref="B5:B7"/>
    <mergeCell ref="A5:A7"/>
    <mergeCell ref="C5:N5"/>
    <mergeCell ref="P5:Q6"/>
    <mergeCell ref="R5:R7"/>
    <mergeCell ref="C6:D6"/>
    <mergeCell ref="E6:F6"/>
    <mergeCell ref="G6:H6"/>
    <mergeCell ref="I6:J6"/>
    <mergeCell ref="K6:L6"/>
    <mergeCell ref="M6:N6"/>
    <mergeCell ref="O5:O7"/>
  </mergeCells>
  <printOptions horizontalCentered="1"/>
  <pageMargins left="0.25" right="0.25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workbookViewId="0">
      <selection activeCell="E17" sqref="E17"/>
    </sheetView>
  </sheetViews>
  <sheetFormatPr defaultRowHeight="15" x14ac:dyDescent="0.25"/>
  <cols>
    <col min="1" max="1" width="4.140625" customWidth="1"/>
    <col min="2" max="2" width="36" customWidth="1"/>
  </cols>
  <sheetData>
    <row r="1" spans="1:46" ht="18.75" x14ac:dyDescent="0.25">
      <c r="A1" s="25" t="s">
        <v>78</v>
      </c>
      <c r="B1" s="114" t="s">
        <v>78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46" ht="15.75" x14ac:dyDescent="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3"/>
      <c r="R2" s="6"/>
    </row>
    <row r="3" spans="1:46" ht="7.5" customHeight="1" x14ac:dyDescent="0.3">
      <c r="A3" s="2"/>
      <c r="P3" s="8"/>
      <c r="Q3" s="14"/>
    </row>
    <row r="4" spans="1:46" x14ac:dyDescent="0.25">
      <c r="A4" s="109" t="s">
        <v>1</v>
      </c>
      <c r="B4" s="109" t="s">
        <v>28</v>
      </c>
      <c r="C4" s="109" t="s">
        <v>2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 t="s">
        <v>23</v>
      </c>
      <c r="P4" s="109" t="s">
        <v>3</v>
      </c>
      <c r="Q4" s="109"/>
      <c r="R4" s="115" t="s">
        <v>23</v>
      </c>
      <c r="S4" s="36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</row>
    <row r="5" spans="1:46" ht="46.5" customHeight="1" x14ac:dyDescent="0.25">
      <c r="A5" s="109"/>
      <c r="B5" s="109"/>
      <c r="C5" s="109" t="s">
        <v>4</v>
      </c>
      <c r="D5" s="109"/>
      <c r="E5" s="109" t="s">
        <v>61</v>
      </c>
      <c r="F5" s="109"/>
      <c r="G5" s="109" t="s">
        <v>5</v>
      </c>
      <c r="H5" s="109"/>
      <c r="I5" s="109" t="s">
        <v>6</v>
      </c>
      <c r="J5" s="109"/>
      <c r="K5" s="109" t="s">
        <v>7</v>
      </c>
      <c r="L5" s="109"/>
      <c r="M5" s="109" t="s">
        <v>20</v>
      </c>
      <c r="N5" s="109"/>
      <c r="O5" s="109"/>
      <c r="P5" s="109"/>
      <c r="Q5" s="109"/>
      <c r="R5" s="115"/>
      <c r="S5" s="36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</row>
    <row r="6" spans="1:46" ht="19.5" customHeight="1" x14ac:dyDescent="0.25">
      <c r="A6" s="109"/>
      <c r="B6" s="109"/>
      <c r="C6" s="46" t="s">
        <v>8</v>
      </c>
      <c r="D6" s="46" t="s">
        <v>9</v>
      </c>
      <c r="E6" s="46" t="s">
        <v>8</v>
      </c>
      <c r="F6" s="46" t="s">
        <v>9</v>
      </c>
      <c r="G6" s="46" t="s">
        <v>8</v>
      </c>
      <c r="H6" s="46" t="s">
        <v>9</v>
      </c>
      <c r="I6" s="46" t="s">
        <v>8</v>
      </c>
      <c r="J6" s="46" t="s">
        <v>9</v>
      </c>
      <c r="K6" s="46" t="s">
        <v>8</v>
      </c>
      <c r="L6" s="46" t="s">
        <v>9</v>
      </c>
      <c r="M6" s="46" t="s">
        <v>8</v>
      </c>
      <c r="N6" s="46" t="s">
        <v>9</v>
      </c>
      <c r="O6" s="109"/>
      <c r="P6" s="46" t="s">
        <v>8</v>
      </c>
      <c r="Q6" s="12" t="s">
        <v>9</v>
      </c>
      <c r="R6" s="115"/>
      <c r="S6" s="36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x14ac:dyDescent="0.2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12">
        <v>17</v>
      </c>
      <c r="R7" s="47">
        <v>18</v>
      </c>
      <c r="S7" s="36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</row>
    <row r="8" spans="1:46" ht="120.75" customHeight="1" x14ac:dyDescent="0.25">
      <c r="A8" s="17" t="s">
        <v>58</v>
      </c>
      <c r="B8" s="28" t="s">
        <v>72</v>
      </c>
      <c r="C8" s="29">
        <f>E8+G8+K8+M8</f>
        <v>15872.339999999998</v>
      </c>
      <c r="D8" s="29">
        <f>F8+H8+J8+L8</f>
        <v>15603.1</v>
      </c>
      <c r="E8" s="29">
        <f t="shared" ref="E8:J8" si="0">E9</f>
        <v>14311.4</v>
      </c>
      <c r="F8" s="29">
        <f>F9</f>
        <v>14311.4</v>
      </c>
      <c r="G8" s="29">
        <f>G9</f>
        <v>626.64</v>
      </c>
      <c r="H8" s="29">
        <f>H9</f>
        <v>626.6</v>
      </c>
      <c r="I8" s="29">
        <f t="shared" si="0"/>
        <v>0</v>
      </c>
      <c r="J8" s="29">
        <f t="shared" si="0"/>
        <v>0</v>
      </c>
      <c r="K8" s="29">
        <f>K9</f>
        <v>934.3</v>
      </c>
      <c r="L8" s="29">
        <f>L9</f>
        <v>665.1</v>
      </c>
      <c r="M8" s="29">
        <f t="shared" ref="M8:N8" si="1">M9</f>
        <v>0</v>
      </c>
      <c r="N8" s="29">
        <f t="shared" si="1"/>
        <v>0</v>
      </c>
      <c r="O8" s="30">
        <f>D8/C8</f>
        <v>0.98303715772217592</v>
      </c>
      <c r="P8" s="31"/>
      <c r="Q8" s="32"/>
      <c r="R8" s="43">
        <f>ROUND((R10+R11)/2,1)</f>
        <v>1</v>
      </c>
      <c r="S8" s="36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</row>
    <row r="9" spans="1:46" ht="94.5" customHeight="1" x14ac:dyDescent="0.6">
      <c r="A9" s="17"/>
      <c r="B9" s="34" t="s">
        <v>76</v>
      </c>
      <c r="C9" s="33">
        <f>E9+G9+I9+K9+M9</f>
        <v>15872.339999999998</v>
      </c>
      <c r="D9" s="33">
        <v>0</v>
      </c>
      <c r="E9" s="33">
        <v>14311.4</v>
      </c>
      <c r="F9" s="33">
        <v>14311.4</v>
      </c>
      <c r="G9" s="33">
        <v>626.64</v>
      </c>
      <c r="H9" s="33">
        <v>626.6</v>
      </c>
      <c r="I9" s="33">
        <v>0</v>
      </c>
      <c r="J9" s="33">
        <v>0</v>
      </c>
      <c r="K9" s="33">
        <v>934.3</v>
      </c>
      <c r="L9" s="33">
        <v>665.1</v>
      </c>
      <c r="M9" s="33">
        <v>0</v>
      </c>
      <c r="N9" s="33">
        <v>0</v>
      </c>
      <c r="O9" s="44">
        <f>D9/C9</f>
        <v>0</v>
      </c>
      <c r="P9" s="35">
        <v>22.614000000000001</v>
      </c>
      <c r="Q9" s="35">
        <v>22.614000000000001</v>
      </c>
      <c r="R9" s="42">
        <f t="shared" ref="R9:R11" si="2">Q9/P9</f>
        <v>1</v>
      </c>
      <c r="S9" s="39"/>
      <c r="T9" s="38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</row>
    <row r="10" spans="1:46" ht="42.75" customHeight="1" x14ac:dyDescent="0.25">
      <c r="A10" s="19"/>
      <c r="B10" s="18" t="s">
        <v>55</v>
      </c>
      <c r="C10" s="21"/>
      <c r="D10" s="21"/>
      <c r="E10" s="23"/>
      <c r="F10" s="23"/>
      <c r="G10" s="23"/>
      <c r="H10" s="23"/>
      <c r="I10" s="23"/>
      <c r="J10" s="23"/>
      <c r="K10" s="22"/>
      <c r="L10" s="22"/>
      <c r="M10" s="23"/>
      <c r="N10" s="23"/>
      <c r="O10" s="23"/>
      <c r="P10" s="20">
        <v>1</v>
      </c>
      <c r="Q10" s="20">
        <v>1</v>
      </c>
      <c r="R10" s="41">
        <f t="shared" si="2"/>
        <v>1</v>
      </c>
      <c r="S10" s="36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</row>
    <row r="11" spans="1:46" ht="53.25" customHeight="1" x14ac:dyDescent="0.25">
      <c r="A11" s="19"/>
      <c r="B11" s="18" t="s">
        <v>56</v>
      </c>
      <c r="C11" s="21"/>
      <c r="D11" s="21"/>
      <c r="E11" s="23"/>
      <c r="F11" s="23"/>
      <c r="G11" s="23"/>
      <c r="H11" s="23"/>
      <c r="I11" s="23"/>
      <c r="J11" s="23"/>
      <c r="K11" s="22"/>
      <c r="L11" s="22"/>
      <c r="M11" s="23"/>
      <c r="N11" s="23"/>
      <c r="O11" s="23"/>
      <c r="P11" s="20">
        <v>22.614000000000001</v>
      </c>
      <c r="Q11" s="20">
        <v>22.6</v>
      </c>
      <c r="R11" s="41">
        <f t="shared" si="2"/>
        <v>0.99938091447775712</v>
      </c>
      <c r="S11" s="36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</row>
  </sheetData>
  <mergeCells count="13">
    <mergeCell ref="K5:L5"/>
    <mergeCell ref="M5:N5"/>
    <mergeCell ref="B1:X1"/>
    <mergeCell ref="A4:A6"/>
    <mergeCell ref="B4:B6"/>
    <mergeCell ref="C4:N4"/>
    <mergeCell ref="O4:O6"/>
    <mergeCell ref="P4:Q5"/>
    <mergeCell ref="R4:R6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workbookViewId="0">
      <selection activeCell="B8" sqref="B8"/>
    </sheetView>
  </sheetViews>
  <sheetFormatPr defaultRowHeight="15" x14ac:dyDescent="0.25"/>
  <cols>
    <col min="1" max="1" width="4.28515625" customWidth="1"/>
    <col min="2" max="2" width="39.42578125" customWidth="1"/>
    <col min="3" max="3" width="7.85546875" style="1" customWidth="1"/>
    <col min="4" max="14" width="7.85546875" customWidth="1"/>
    <col min="15" max="15" width="8.7109375" customWidth="1"/>
    <col min="16" max="18" width="7.85546875" customWidth="1"/>
  </cols>
  <sheetData>
    <row r="1" spans="1:18" ht="18.75" x14ac:dyDescent="0.25">
      <c r="A1" s="25" t="s">
        <v>79</v>
      </c>
      <c r="B1" s="26"/>
      <c r="C1" s="27"/>
      <c r="D1" s="27"/>
      <c r="E1" s="24"/>
      <c r="F1" s="24"/>
      <c r="G1" s="24"/>
      <c r="H1" s="24"/>
      <c r="I1" s="24"/>
      <c r="J1" s="24"/>
      <c r="K1" s="24"/>
      <c r="L1" s="4"/>
      <c r="M1" s="24"/>
      <c r="N1" s="24"/>
      <c r="O1" s="24"/>
      <c r="P1" s="7"/>
      <c r="Q1" s="13"/>
      <c r="R1" s="4"/>
    </row>
    <row r="2" spans="1:18" ht="15.75" x14ac:dyDescent="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13"/>
      <c r="R2" s="6"/>
    </row>
    <row r="3" spans="1:18" ht="19.5" thickBot="1" x14ac:dyDescent="0.35">
      <c r="A3" s="2"/>
      <c r="C3"/>
      <c r="P3" s="8"/>
      <c r="Q3" s="14"/>
    </row>
    <row r="4" spans="1:18" ht="15" customHeight="1" x14ac:dyDescent="0.25">
      <c r="A4" s="110" t="s">
        <v>1</v>
      </c>
      <c r="B4" s="108" t="s">
        <v>28</v>
      </c>
      <c r="C4" s="108" t="s">
        <v>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 t="s">
        <v>23</v>
      </c>
      <c r="P4" s="108" t="s">
        <v>3</v>
      </c>
      <c r="Q4" s="108"/>
      <c r="R4" s="112" t="s">
        <v>23</v>
      </c>
    </row>
    <row r="5" spans="1:18" ht="15" customHeight="1" x14ac:dyDescent="0.25">
      <c r="A5" s="111"/>
      <c r="B5" s="109"/>
      <c r="C5" s="109" t="s">
        <v>4</v>
      </c>
      <c r="D5" s="109"/>
      <c r="E5" s="109" t="s">
        <v>61</v>
      </c>
      <c r="F5" s="109"/>
      <c r="G5" s="109" t="s">
        <v>5</v>
      </c>
      <c r="H5" s="109"/>
      <c r="I5" s="109" t="s">
        <v>6</v>
      </c>
      <c r="J5" s="109"/>
      <c r="K5" s="109" t="s">
        <v>7</v>
      </c>
      <c r="L5" s="109"/>
      <c r="M5" s="109" t="s">
        <v>20</v>
      </c>
      <c r="N5" s="109"/>
      <c r="O5" s="109"/>
      <c r="P5" s="109"/>
      <c r="Q5" s="109"/>
      <c r="R5" s="113"/>
    </row>
    <row r="6" spans="1:18" x14ac:dyDescent="0.25">
      <c r="A6" s="111"/>
      <c r="B6" s="109"/>
      <c r="C6" s="105" t="s">
        <v>8</v>
      </c>
      <c r="D6" s="105" t="s">
        <v>9</v>
      </c>
      <c r="E6" s="105" t="s">
        <v>8</v>
      </c>
      <c r="F6" s="105" t="s">
        <v>9</v>
      </c>
      <c r="G6" s="105" t="s">
        <v>8</v>
      </c>
      <c r="H6" s="105" t="s">
        <v>9</v>
      </c>
      <c r="I6" s="105" t="s">
        <v>8</v>
      </c>
      <c r="J6" s="105" t="s">
        <v>9</v>
      </c>
      <c r="K6" s="105" t="s">
        <v>8</v>
      </c>
      <c r="L6" s="105" t="s">
        <v>9</v>
      </c>
      <c r="M6" s="105" t="s">
        <v>8</v>
      </c>
      <c r="N6" s="105" t="s">
        <v>9</v>
      </c>
      <c r="O6" s="109"/>
      <c r="P6" s="105" t="s">
        <v>8</v>
      </c>
      <c r="Q6" s="12" t="s">
        <v>9</v>
      </c>
      <c r="R6" s="113"/>
    </row>
    <row r="7" spans="1:18" x14ac:dyDescent="0.25">
      <c r="A7" s="106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5">
        <v>15</v>
      </c>
      <c r="P7" s="105">
        <v>16</v>
      </c>
      <c r="Q7" s="12">
        <v>17</v>
      </c>
      <c r="R7" s="107">
        <v>18</v>
      </c>
    </row>
    <row r="8" spans="1:18" ht="63.75" customHeight="1" x14ac:dyDescent="0.25">
      <c r="A8" s="54"/>
      <c r="B8" s="116" t="s">
        <v>73</v>
      </c>
      <c r="C8" s="117">
        <f>E8+G8+I8+K8+M8</f>
        <v>425.5</v>
      </c>
      <c r="D8" s="117">
        <f>F8+H8+L8+N8</f>
        <v>418.9</v>
      </c>
      <c r="E8" s="117">
        <f t="shared" ref="E8:L8" si="0">E9+E16</f>
        <v>0</v>
      </c>
      <c r="F8" s="117">
        <f t="shared" si="0"/>
        <v>0</v>
      </c>
      <c r="G8" s="117">
        <f t="shared" si="0"/>
        <v>0</v>
      </c>
      <c r="H8" s="117">
        <f t="shared" si="0"/>
        <v>0</v>
      </c>
      <c r="I8" s="117">
        <f t="shared" si="0"/>
        <v>0</v>
      </c>
      <c r="J8" s="117">
        <f t="shared" si="0"/>
        <v>0</v>
      </c>
      <c r="K8" s="117">
        <f t="shared" si="0"/>
        <v>425.5</v>
      </c>
      <c r="L8" s="117">
        <f t="shared" si="0"/>
        <v>418.9</v>
      </c>
      <c r="M8" s="117">
        <v>0</v>
      </c>
      <c r="N8" s="117">
        <f>N9+N16</f>
        <v>0</v>
      </c>
      <c r="O8" s="118">
        <f>D8/C8</f>
        <v>0.98448883666274967</v>
      </c>
      <c r="P8" s="119"/>
      <c r="Q8" s="119"/>
      <c r="R8" s="120">
        <f>(R11+R13+R15+R19)/4</f>
        <v>0.9642857142857143</v>
      </c>
    </row>
    <row r="9" spans="1:18" ht="48.75" customHeight="1" x14ac:dyDescent="0.25">
      <c r="A9" s="58"/>
      <c r="B9" s="121" t="s">
        <v>46</v>
      </c>
      <c r="C9" s="122">
        <f>E9+G9+I9+K9+M9</f>
        <v>422</v>
      </c>
      <c r="D9" s="122">
        <f>F9+H9+J9+L9+N9</f>
        <v>415.4</v>
      </c>
      <c r="E9" s="122">
        <f t="shared" ref="E9:L9" si="1">E10+E12+E14</f>
        <v>0</v>
      </c>
      <c r="F9" s="122">
        <f t="shared" si="1"/>
        <v>0</v>
      </c>
      <c r="G9" s="122">
        <f t="shared" si="1"/>
        <v>0</v>
      </c>
      <c r="H9" s="122">
        <f t="shared" si="1"/>
        <v>0</v>
      </c>
      <c r="I9" s="122">
        <f t="shared" si="1"/>
        <v>0</v>
      </c>
      <c r="J9" s="122">
        <f t="shared" si="1"/>
        <v>0</v>
      </c>
      <c r="K9" s="122">
        <f t="shared" si="1"/>
        <v>422</v>
      </c>
      <c r="L9" s="122">
        <f t="shared" si="1"/>
        <v>415.4</v>
      </c>
      <c r="M9" s="122">
        <v>0</v>
      </c>
      <c r="N9" s="122">
        <f>N10+N12+N14</f>
        <v>0</v>
      </c>
      <c r="O9" s="118">
        <f>D9/C9</f>
        <v>0.98436018957345961</v>
      </c>
      <c r="P9" s="59"/>
      <c r="Q9" s="59"/>
      <c r="R9" s="123">
        <f>ROUND((R11+R13+R15)/3,2)</f>
        <v>0.95</v>
      </c>
    </row>
    <row r="10" spans="1:18" ht="39" customHeight="1" x14ac:dyDescent="0.25">
      <c r="A10" s="56" t="s">
        <v>29</v>
      </c>
      <c r="B10" s="65" t="s">
        <v>43</v>
      </c>
      <c r="C10" s="66">
        <f>E10+G10+I10+K10+M10</f>
        <v>17.2</v>
      </c>
      <c r="D10" s="66">
        <f>F10+H10+J10+L10+N10</f>
        <v>17.2</v>
      </c>
      <c r="E10" s="67"/>
      <c r="F10" s="67"/>
      <c r="G10" s="67"/>
      <c r="H10" s="67"/>
      <c r="I10" s="67"/>
      <c r="J10" s="67"/>
      <c r="K10" s="66">
        <v>17.2</v>
      </c>
      <c r="L10" s="66">
        <v>17.2</v>
      </c>
      <c r="M10" s="67"/>
      <c r="N10" s="67"/>
      <c r="O10" s="68">
        <f>D10/C10</f>
        <v>1</v>
      </c>
      <c r="P10" s="59"/>
      <c r="Q10" s="59"/>
      <c r="R10" s="99"/>
    </row>
    <row r="11" spans="1:18" ht="45.75" customHeight="1" x14ac:dyDescent="0.25">
      <c r="A11" s="56"/>
      <c r="B11" s="71" t="s">
        <v>40</v>
      </c>
      <c r="C11" s="72"/>
      <c r="D11" s="72"/>
      <c r="E11" s="73"/>
      <c r="F11" s="73"/>
      <c r="G11" s="73"/>
      <c r="H11" s="73"/>
      <c r="I11" s="73"/>
      <c r="J11" s="73"/>
      <c r="K11" s="72"/>
      <c r="L11" s="72"/>
      <c r="M11" s="73"/>
      <c r="N11" s="73"/>
      <c r="O11" s="74"/>
      <c r="P11" s="59">
        <v>6</v>
      </c>
      <c r="Q11" s="59">
        <v>6</v>
      </c>
      <c r="R11" s="99">
        <f t="shared" ref="R11:R15" si="2">Q11/P11</f>
        <v>1</v>
      </c>
    </row>
    <row r="12" spans="1:18" ht="48.75" customHeight="1" x14ac:dyDescent="0.25">
      <c r="A12" s="56" t="s">
        <v>30</v>
      </c>
      <c r="B12" s="65" t="s">
        <v>44</v>
      </c>
      <c r="C12" s="66">
        <f>E12+G12+I12+K12+M12</f>
        <v>54.6</v>
      </c>
      <c r="D12" s="66">
        <f>F12+H12+J12+L12+N12</f>
        <v>48</v>
      </c>
      <c r="E12" s="67"/>
      <c r="F12" s="67"/>
      <c r="G12" s="67"/>
      <c r="H12" s="67"/>
      <c r="I12" s="67"/>
      <c r="J12" s="67"/>
      <c r="K12" s="66">
        <v>54.6</v>
      </c>
      <c r="L12" s="66">
        <v>48</v>
      </c>
      <c r="M12" s="67"/>
      <c r="N12" s="67"/>
      <c r="O12" s="68">
        <f>D12/C12</f>
        <v>0.87912087912087911</v>
      </c>
      <c r="P12" s="59"/>
      <c r="Q12" s="59"/>
      <c r="R12" s="99"/>
    </row>
    <row r="13" spans="1:18" ht="16.5" customHeight="1" x14ac:dyDescent="0.25">
      <c r="A13" s="56"/>
      <c r="B13" s="71" t="s">
        <v>41</v>
      </c>
      <c r="C13" s="72"/>
      <c r="D13" s="72"/>
      <c r="E13" s="73"/>
      <c r="F13" s="73"/>
      <c r="G13" s="73"/>
      <c r="H13" s="73"/>
      <c r="I13" s="73"/>
      <c r="J13" s="73"/>
      <c r="K13" s="72"/>
      <c r="L13" s="72"/>
      <c r="M13" s="73"/>
      <c r="N13" s="73"/>
      <c r="O13" s="74"/>
      <c r="P13" s="59">
        <v>14</v>
      </c>
      <c r="Q13" s="59">
        <v>12</v>
      </c>
      <c r="R13" s="99">
        <f t="shared" si="2"/>
        <v>0.8571428571428571</v>
      </c>
    </row>
    <row r="14" spans="1:18" ht="80.25" customHeight="1" x14ac:dyDescent="0.25">
      <c r="A14" s="56" t="s">
        <v>32</v>
      </c>
      <c r="B14" s="65" t="s">
        <v>45</v>
      </c>
      <c r="C14" s="66">
        <f>E14+G14+I14+K14</f>
        <v>350.2</v>
      </c>
      <c r="D14" s="66">
        <f>F14+H14+J14+L14+N14</f>
        <v>350.2</v>
      </c>
      <c r="E14" s="67"/>
      <c r="F14" s="67"/>
      <c r="G14" s="67"/>
      <c r="H14" s="67"/>
      <c r="I14" s="67"/>
      <c r="J14" s="67"/>
      <c r="K14" s="66">
        <v>350.2</v>
      </c>
      <c r="L14" s="66">
        <v>350.2</v>
      </c>
      <c r="M14" s="67"/>
      <c r="N14" s="67"/>
      <c r="O14" s="68">
        <f>D14/C14</f>
        <v>1</v>
      </c>
      <c r="P14" s="59"/>
      <c r="Q14" s="81"/>
      <c r="R14" s="101"/>
    </row>
    <row r="15" spans="1:18" ht="96" customHeight="1" x14ac:dyDescent="0.25">
      <c r="A15" s="56"/>
      <c r="B15" s="71" t="s">
        <v>42</v>
      </c>
      <c r="C15" s="72"/>
      <c r="D15" s="72"/>
      <c r="E15" s="73"/>
      <c r="F15" s="73"/>
      <c r="G15" s="73"/>
      <c r="H15" s="73"/>
      <c r="I15" s="73"/>
      <c r="J15" s="73"/>
      <c r="K15" s="72"/>
      <c r="L15" s="72"/>
      <c r="M15" s="73"/>
      <c r="N15" s="73"/>
      <c r="O15" s="74"/>
      <c r="P15" s="59">
        <v>3</v>
      </c>
      <c r="Q15" s="59">
        <v>3</v>
      </c>
      <c r="R15" s="99">
        <f t="shared" si="2"/>
        <v>1</v>
      </c>
    </row>
    <row r="16" spans="1:18" ht="54.75" customHeight="1" x14ac:dyDescent="0.25">
      <c r="A16" s="93"/>
      <c r="B16" s="84" t="s">
        <v>47</v>
      </c>
      <c r="C16" s="85">
        <f t="shared" ref="C16:D18" si="3">E16+G16+I16+K16+M16</f>
        <v>3.5</v>
      </c>
      <c r="D16" s="85">
        <f t="shared" si="3"/>
        <v>3.5</v>
      </c>
      <c r="E16" s="85">
        <f t="shared" ref="E16:N16" si="4">E17+E18</f>
        <v>0</v>
      </c>
      <c r="F16" s="85">
        <f t="shared" si="4"/>
        <v>0</v>
      </c>
      <c r="G16" s="85">
        <f t="shared" si="4"/>
        <v>0</v>
      </c>
      <c r="H16" s="85">
        <f t="shared" si="4"/>
        <v>0</v>
      </c>
      <c r="I16" s="85">
        <f t="shared" si="4"/>
        <v>0</v>
      </c>
      <c r="J16" s="85">
        <f t="shared" si="4"/>
        <v>0</v>
      </c>
      <c r="K16" s="85">
        <f t="shared" si="4"/>
        <v>3.5</v>
      </c>
      <c r="L16" s="85">
        <f t="shared" si="4"/>
        <v>3.5</v>
      </c>
      <c r="M16" s="85">
        <f t="shared" si="4"/>
        <v>0</v>
      </c>
      <c r="N16" s="85">
        <f t="shared" si="4"/>
        <v>0</v>
      </c>
      <c r="O16" s="83">
        <v>1</v>
      </c>
      <c r="P16" s="87"/>
      <c r="Q16" s="87"/>
      <c r="R16" s="103">
        <f>ROUND((R19)/1,2)</f>
        <v>1</v>
      </c>
    </row>
    <row r="17" spans="1:18" ht="38.25" customHeight="1" x14ac:dyDescent="0.25">
      <c r="A17" s="94" t="s">
        <v>29</v>
      </c>
      <c r="B17" s="65" t="s">
        <v>43</v>
      </c>
      <c r="C17" s="66">
        <f t="shared" si="3"/>
        <v>0</v>
      </c>
      <c r="D17" s="66">
        <f t="shared" si="3"/>
        <v>0</v>
      </c>
      <c r="E17" s="67"/>
      <c r="F17" s="67"/>
      <c r="G17" s="67"/>
      <c r="H17" s="67"/>
      <c r="I17" s="67"/>
      <c r="J17" s="67"/>
      <c r="K17" s="66">
        <v>0</v>
      </c>
      <c r="L17" s="66">
        <v>0</v>
      </c>
      <c r="M17" s="67"/>
      <c r="N17" s="67"/>
      <c r="O17" s="83">
        <v>0</v>
      </c>
      <c r="P17" s="59"/>
      <c r="Q17" s="59"/>
      <c r="R17" s="99"/>
    </row>
    <row r="18" spans="1:18" ht="48" customHeight="1" x14ac:dyDescent="0.25">
      <c r="A18" s="94" t="s">
        <v>30</v>
      </c>
      <c r="B18" s="65" t="s">
        <v>44</v>
      </c>
      <c r="C18" s="66">
        <f t="shared" si="3"/>
        <v>3.5</v>
      </c>
      <c r="D18" s="66">
        <f t="shared" si="3"/>
        <v>3.5</v>
      </c>
      <c r="E18" s="67"/>
      <c r="F18" s="67"/>
      <c r="G18" s="67"/>
      <c r="H18" s="67"/>
      <c r="I18" s="67"/>
      <c r="J18" s="67"/>
      <c r="K18" s="66">
        <v>3.5</v>
      </c>
      <c r="L18" s="66">
        <v>3.5</v>
      </c>
      <c r="M18" s="67"/>
      <c r="N18" s="67"/>
      <c r="O18" s="83">
        <v>1</v>
      </c>
      <c r="P18" s="59"/>
      <c r="Q18" s="59"/>
      <c r="R18" s="99"/>
    </row>
    <row r="19" spans="1:18" ht="36.75" customHeight="1" x14ac:dyDescent="0.25">
      <c r="A19" s="94"/>
      <c r="B19" s="71" t="s">
        <v>41</v>
      </c>
      <c r="C19" s="72"/>
      <c r="D19" s="72"/>
      <c r="E19" s="73"/>
      <c r="F19" s="73"/>
      <c r="G19" s="73"/>
      <c r="H19" s="73"/>
      <c r="I19" s="73"/>
      <c r="J19" s="73"/>
      <c r="K19" s="72"/>
      <c r="L19" s="72"/>
      <c r="M19" s="73"/>
      <c r="N19" s="73"/>
      <c r="O19" s="74"/>
      <c r="P19" s="59">
        <v>1</v>
      </c>
      <c r="Q19" s="59">
        <v>1</v>
      </c>
      <c r="R19" s="99">
        <f t="shared" ref="R19" si="5">Q19/P19</f>
        <v>1</v>
      </c>
    </row>
  </sheetData>
  <mergeCells count="12">
    <mergeCell ref="K5:L5"/>
    <mergeCell ref="M5:N5"/>
    <mergeCell ref="A4:A6"/>
    <mergeCell ref="B4:B6"/>
    <mergeCell ref="C4:N4"/>
    <mergeCell ref="O4:O6"/>
    <mergeCell ref="P4:Q5"/>
    <mergeCell ref="R4:R6"/>
    <mergeCell ref="C5:D5"/>
    <mergeCell ref="E5:F5"/>
    <mergeCell ref="G5:H5"/>
    <mergeCell ref="I5:J5"/>
  </mergeCells>
  <printOptions horizontalCentered="1"/>
  <pageMargins left="0.70866141732283472" right="0.70866141732283472" top="0.4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 2021</vt:lpstr>
      <vt:lpstr>Реализация ФСГС (отдельно)</vt:lpstr>
      <vt:lpstr>Лист3</vt:lpstr>
      <vt:lpstr>'за 2021'!Заголовки_для_печати</vt:lpstr>
    </vt:vector>
  </TitlesOfParts>
  <Company>Администрация Ленинского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0878</cp:lastModifiedBy>
  <cp:lastPrinted>2022-02-10T09:21:59Z</cp:lastPrinted>
  <dcterms:created xsi:type="dcterms:W3CDTF">2015-09-18T08:48:16Z</dcterms:created>
  <dcterms:modified xsi:type="dcterms:W3CDTF">2022-02-11T08:43:09Z</dcterms:modified>
</cp:coreProperties>
</file>